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9095" yWindow="0" windowWidth="19410" windowHeight="16440"/>
  </bookViews>
  <sheets>
    <sheet name="Rekapitulace stavby" sheetId="1" r:id="rId1"/>
    <sheet name="11 - SO 01 - Pavilon noso..." sheetId="2" r:id="rId2"/>
    <sheet name="12 - Zdravotní technika -..." sheetId="3" r:id="rId3"/>
    <sheet name="13 - UT materiál a montáž..." sheetId="4" r:id="rId4"/>
    <sheet name="14 - VZT materiál a montá..." sheetId="5" r:id="rId5"/>
    <sheet name="15 - Elektroinstalace - 2..." sheetId="6" r:id="rId6"/>
    <sheet name="21 - SO 02 - Venkovní kan..." sheetId="7" r:id="rId7"/>
    <sheet name="9 - Vedlejší náklady - 2...." sheetId="8" r:id="rId8"/>
    <sheet name="Seznam figur" sheetId="9" r:id="rId9"/>
  </sheets>
  <definedNames>
    <definedName name="_xlnm._FilterDatabase" localSheetId="1" hidden="1">'11 - SO 01 - Pavilon noso...'!$C$136:$K$1175</definedName>
    <definedName name="_xlnm._FilterDatabase" localSheetId="2" hidden="1">'12 - Zdravotní technika -...'!$C$125:$K$217</definedName>
    <definedName name="_xlnm._FilterDatabase" localSheetId="3" hidden="1">'13 - UT materiál a montáž...'!$C$120:$K$172</definedName>
    <definedName name="_xlnm._FilterDatabase" localSheetId="4" hidden="1">'14 - VZT materiál a montá...'!$C$118:$K$146</definedName>
    <definedName name="_xlnm._FilterDatabase" localSheetId="5" hidden="1">'15 - Elektroinstalace - 2...'!$C$141:$K$308</definedName>
    <definedName name="_xlnm._FilterDatabase" localSheetId="6" hidden="1">'21 - SO 02 - Venkovní kan...'!$C$124:$K$409</definedName>
    <definedName name="_xlnm._FilterDatabase" localSheetId="7" hidden="1">'9 - Vedlejší náklady - 2....'!$C$125:$K$145</definedName>
    <definedName name="_xlnm.Print_Titles" localSheetId="1">'11 - SO 01 - Pavilon noso...'!$136:$136</definedName>
    <definedName name="_xlnm.Print_Titles" localSheetId="2">'12 - Zdravotní technika -...'!$125:$125</definedName>
    <definedName name="_xlnm.Print_Titles" localSheetId="3">'13 - UT materiál a montáž...'!$120:$120</definedName>
    <definedName name="_xlnm.Print_Titles" localSheetId="4">'14 - VZT materiál a montá...'!$118:$118</definedName>
    <definedName name="_xlnm.Print_Titles" localSheetId="5">'15 - Elektroinstalace - 2...'!$141:$141</definedName>
    <definedName name="_xlnm.Print_Titles" localSheetId="6">'21 - SO 02 - Venkovní kan...'!$124:$124</definedName>
    <definedName name="_xlnm.Print_Titles" localSheetId="7">'9 - Vedlejší náklady - 2....'!$125:$125</definedName>
    <definedName name="_xlnm.Print_Titles" localSheetId="0">'Rekapitulace stavby'!$92:$92</definedName>
    <definedName name="_xlnm.Print_Titles" localSheetId="8">'Seznam figur'!$9:$9</definedName>
    <definedName name="_xlnm.Print_Area" localSheetId="1">'11 - SO 01 - Pavilon noso...'!$C$4:$J$76,'11 - SO 01 - Pavilon noso...'!$C$82:$J$118,'11 - SO 01 - Pavilon noso...'!$C$124:$K$1175</definedName>
    <definedName name="_xlnm.Print_Area" localSheetId="2">'12 - Zdravotní technika -...'!$C$4:$J$76,'12 - Zdravotní technika -...'!$C$82:$J$107,'12 - Zdravotní technika -...'!$C$113:$K$217</definedName>
    <definedName name="_xlnm.Print_Area" localSheetId="3">'13 - UT materiál a montáž...'!$C$4:$J$76,'13 - UT materiál a montáž...'!$C$82:$J$102,'13 - UT materiál a montáž...'!$C$108:$K$172</definedName>
    <definedName name="_xlnm.Print_Area" localSheetId="4">'14 - VZT materiál a montá...'!$C$4:$J$76,'14 - VZT materiál a montá...'!$C$82:$J$100,'14 - VZT materiál a montá...'!$C$106:$K$146</definedName>
    <definedName name="_xlnm.Print_Area" localSheetId="5">'15 - Elektroinstalace - 2...'!$C$4:$J$76,'15 - Elektroinstalace - 2...'!$C$82:$J$123,'15 - Elektroinstalace - 2...'!$C$129:$K$308</definedName>
    <definedName name="_xlnm.Print_Area" localSheetId="6">'21 - SO 02 - Venkovní kan...'!$C$4:$J$76,'21 - SO 02 - Venkovní kan...'!$C$82:$J$106,'21 - SO 02 - Venkovní kan...'!$C$112:$K$409</definedName>
    <definedName name="_xlnm.Print_Area" localSheetId="7">'9 - Vedlejší náklady - 2....'!$C$4:$J$76,'9 - Vedlejší náklady - 2....'!$C$82:$J$107,'9 - Vedlejší náklady - 2....'!$C$113:$K$145</definedName>
    <definedName name="_xlnm.Print_Area" localSheetId="0">'Rekapitulace stavby'!$D$4:$AO$76,'Rekapitulace stavby'!$C$82:$AQ$102</definedName>
    <definedName name="_xlnm.Print_Area" localSheetId="8">'Seznam figur'!$C$4:$G$420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9" l="1"/>
  <c r="J37" i="8"/>
  <c r="J36" i="8"/>
  <c r="AY101" i="1" s="1"/>
  <c r="J35" i="8"/>
  <c r="AX101" i="1" s="1"/>
  <c r="BI145" i="8"/>
  <c r="BH145" i="8"/>
  <c r="BG145" i="8"/>
  <c r="BF145" i="8"/>
  <c r="T145" i="8"/>
  <c r="T144" i="8" s="1"/>
  <c r="R145" i="8"/>
  <c r="R144" i="8"/>
  <c r="P145" i="8"/>
  <c r="P144" i="8" s="1"/>
  <c r="BI143" i="8"/>
  <c r="BH143" i="8"/>
  <c r="BG143" i="8"/>
  <c r="BF143" i="8"/>
  <c r="T143" i="8"/>
  <c r="T142" i="8" s="1"/>
  <c r="R143" i="8"/>
  <c r="R142" i="8" s="1"/>
  <c r="P143" i="8"/>
  <c r="P142" i="8"/>
  <c r="BI141" i="8"/>
  <c r="BH141" i="8"/>
  <c r="BG141" i="8"/>
  <c r="BF141" i="8"/>
  <c r="T141" i="8"/>
  <c r="T140" i="8"/>
  <c r="R141" i="8"/>
  <c r="R140" i="8" s="1"/>
  <c r="P141" i="8"/>
  <c r="P140" i="8" s="1"/>
  <c r="BI139" i="8"/>
  <c r="BH139" i="8"/>
  <c r="BG139" i="8"/>
  <c r="BF139" i="8"/>
  <c r="T139" i="8"/>
  <c r="T138" i="8" s="1"/>
  <c r="R139" i="8"/>
  <c r="R138" i="8" s="1"/>
  <c r="P139" i="8"/>
  <c r="P138" i="8"/>
  <c r="BI137" i="8"/>
  <c r="BH137" i="8"/>
  <c r="BG137" i="8"/>
  <c r="BF137" i="8"/>
  <c r="T137" i="8"/>
  <c r="T136" i="8"/>
  <c r="R137" i="8"/>
  <c r="R136" i="8" s="1"/>
  <c r="P137" i="8"/>
  <c r="P136" i="8" s="1"/>
  <c r="BI135" i="8"/>
  <c r="BH135" i="8"/>
  <c r="BG135" i="8"/>
  <c r="BF135" i="8"/>
  <c r="T135" i="8"/>
  <c r="T134" i="8" s="1"/>
  <c r="R135" i="8"/>
  <c r="R134" i="8" s="1"/>
  <c r="P135" i="8"/>
  <c r="P134" i="8" s="1"/>
  <c r="BI133" i="8"/>
  <c r="BH133" i="8"/>
  <c r="BG133" i="8"/>
  <c r="BF133" i="8"/>
  <c r="T133" i="8"/>
  <c r="T132" i="8" s="1"/>
  <c r="R133" i="8"/>
  <c r="R132" i="8"/>
  <c r="P133" i="8"/>
  <c r="P132" i="8" s="1"/>
  <c r="BI131" i="8"/>
  <c r="BH131" i="8"/>
  <c r="BG131" i="8"/>
  <c r="BF131" i="8"/>
  <c r="T131" i="8"/>
  <c r="T130" i="8" s="1"/>
  <c r="R131" i="8"/>
  <c r="R130" i="8" s="1"/>
  <c r="P131" i="8"/>
  <c r="P130" i="8"/>
  <c r="BI129" i="8"/>
  <c r="BH129" i="8"/>
  <c r="BG129" i="8"/>
  <c r="BF129" i="8"/>
  <c r="T129" i="8"/>
  <c r="T128" i="8"/>
  <c r="R129" i="8"/>
  <c r="R128" i="8" s="1"/>
  <c r="P129" i="8"/>
  <c r="P128" i="8" s="1"/>
  <c r="J123" i="8"/>
  <c r="J122" i="8"/>
  <c r="F122" i="8"/>
  <c r="F120" i="8"/>
  <c r="E118" i="8"/>
  <c r="J92" i="8"/>
  <c r="J91" i="8"/>
  <c r="F91" i="8"/>
  <c r="F89" i="8"/>
  <c r="E87" i="8"/>
  <c r="J18" i="8"/>
  <c r="E18" i="8"/>
  <c r="F123" i="8" s="1"/>
  <c r="J17" i="8"/>
  <c r="J12" i="8"/>
  <c r="J120" i="8" s="1"/>
  <c r="E7" i="8"/>
  <c r="E116" i="8" s="1"/>
  <c r="J37" i="7"/>
  <c r="J36" i="7"/>
  <c r="AY100" i="1" s="1"/>
  <c r="J35" i="7"/>
  <c r="AX100" i="1"/>
  <c r="BI409" i="7"/>
  <c r="BH409" i="7"/>
  <c r="BG409" i="7"/>
  <c r="BF409" i="7"/>
  <c r="T409" i="7"/>
  <c r="R409" i="7"/>
  <c r="P409" i="7"/>
  <c r="BI408" i="7"/>
  <c r="BH408" i="7"/>
  <c r="BG408" i="7"/>
  <c r="BF408" i="7"/>
  <c r="T408" i="7"/>
  <c r="R408" i="7"/>
  <c r="P408" i="7"/>
  <c r="BI406" i="7"/>
  <c r="BH406" i="7"/>
  <c r="BG406" i="7"/>
  <c r="BF406" i="7"/>
  <c r="T406" i="7"/>
  <c r="R406" i="7"/>
  <c r="P406" i="7"/>
  <c r="BI405" i="7"/>
  <c r="BH405" i="7"/>
  <c r="BG405" i="7"/>
  <c r="BF405" i="7"/>
  <c r="T405" i="7"/>
  <c r="R405" i="7"/>
  <c r="P405" i="7"/>
  <c r="BI403" i="7"/>
  <c r="BH403" i="7"/>
  <c r="BG403" i="7"/>
  <c r="BF403" i="7"/>
  <c r="T403" i="7"/>
  <c r="R403" i="7"/>
  <c r="P403" i="7"/>
  <c r="BI402" i="7"/>
  <c r="BH402" i="7"/>
  <c r="BG402" i="7"/>
  <c r="BF402" i="7"/>
  <c r="T402" i="7"/>
  <c r="R402" i="7"/>
  <c r="P402" i="7"/>
  <c r="BI399" i="7"/>
  <c r="BH399" i="7"/>
  <c r="BG399" i="7"/>
  <c r="BF399" i="7"/>
  <c r="T399" i="7"/>
  <c r="R399" i="7"/>
  <c r="P399" i="7"/>
  <c r="BI398" i="7"/>
  <c r="BH398" i="7"/>
  <c r="BG398" i="7"/>
  <c r="BF398" i="7"/>
  <c r="T398" i="7"/>
  <c r="R398" i="7"/>
  <c r="P398" i="7"/>
  <c r="BI394" i="7"/>
  <c r="BH394" i="7"/>
  <c r="BG394" i="7"/>
  <c r="BF394" i="7"/>
  <c r="T394" i="7"/>
  <c r="T393" i="7" s="1"/>
  <c r="R394" i="7"/>
  <c r="R393" i="7" s="1"/>
  <c r="P394" i="7"/>
  <c r="P393" i="7"/>
  <c r="BI392" i="7"/>
  <c r="BH392" i="7"/>
  <c r="BG392" i="7"/>
  <c r="BF392" i="7"/>
  <c r="T392" i="7"/>
  <c r="R392" i="7"/>
  <c r="P392" i="7"/>
  <c r="BI391" i="7"/>
  <c r="BH391" i="7"/>
  <c r="BG391" i="7"/>
  <c r="BF391" i="7"/>
  <c r="T391" i="7"/>
  <c r="R391" i="7"/>
  <c r="P391" i="7"/>
  <c r="BI390" i="7"/>
  <c r="BH390" i="7"/>
  <c r="BG390" i="7"/>
  <c r="BF390" i="7"/>
  <c r="T390" i="7"/>
  <c r="R390" i="7"/>
  <c r="P390" i="7"/>
  <c r="BI389" i="7"/>
  <c r="BH389" i="7"/>
  <c r="BG389" i="7"/>
  <c r="BF389" i="7"/>
  <c r="T389" i="7"/>
  <c r="R389" i="7"/>
  <c r="P389" i="7"/>
  <c r="BI388" i="7"/>
  <c r="BH388" i="7"/>
  <c r="BG388" i="7"/>
  <c r="BF388" i="7"/>
  <c r="T388" i="7"/>
  <c r="R388" i="7"/>
  <c r="P388" i="7"/>
  <c r="BI387" i="7"/>
  <c r="BH387" i="7"/>
  <c r="BG387" i="7"/>
  <c r="BF387" i="7"/>
  <c r="T387" i="7"/>
  <c r="R387" i="7"/>
  <c r="P387" i="7"/>
  <c r="BI386" i="7"/>
  <c r="BH386" i="7"/>
  <c r="BG386" i="7"/>
  <c r="BF386" i="7"/>
  <c r="T386" i="7"/>
  <c r="R386" i="7"/>
  <c r="P386" i="7"/>
  <c r="BI383" i="7"/>
  <c r="BH383" i="7"/>
  <c r="BG383" i="7"/>
  <c r="BF383" i="7"/>
  <c r="T383" i="7"/>
  <c r="R383" i="7"/>
  <c r="P383" i="7"/>
  <c r="BI380" i="7"/>
  <c r="BH380" i="7"/>
  <c r="BG380" i="7"/>
  <c r="BF380" i="7"/>
  <c r="T380" i="7"/>
  <c r="R380" i="7"/>
  <c r="P380" i="7"/>
  <c r="BI377" i="7"/>
  <c r="BH377" i="7"/>
  <c r="BG377" i="7"/>
  <c r="BF377" i="7"/>
  <c r="T377" i="7"/>
  <c r="R377" i="7"/>
  <c r="P377" i="7"/>
  <c r="BI374" i="7"/>
  <c r="BH374" i="7"/>
  <c r="BG374" i="7"/>
  <c r="BF374" i="7"/>
  <c r="T374" i="7"/>
  <c r="R374" i="7"/>
  <c r="P374" i="7"/>
  <c r="BI371" i="7"/>
  <c r="BH371" i="7"/>
  <c r="BG371" i="7"/>
  <c r="BF371" i="7"/>
  <c r="T371" i="7"/>
  <c r="R371" i="7"/>
  <c r="P371" i="7"/>
  <c r="BI368" i="7"/>
  <c r="BH368" i="7"/>
  <c r="BG368" i="7"/>
  <c r="BF368" i="7"/>
  <c r="T368" i="7"/>
  <c r="R368" i="7"/>
  <c r="P368" i="7"/>
  <c r="BI367" i="7"/>
  <c r="BH367" i="7"/>
  <c r="BG367" i="7"/>
  <c r="BF367" i="7"/>
  <c r="T367" i="7"/>
  <c r="R367" i="7"/>
  <c r="P367" i="7"/>
  <c r="BI366" i="7"/>
  <c r="BH366" i="7"/>
  <c r="BG366" i="7"/>
  <c r="BF366" i="7"/>
  <c r="T366" i="7"/>
  <c r="R366" i="7"/>
  <c r="P366" i="7"/>
  <c r="BI363" i="7"/>
  <c r="BH363" i="7"/>
  <c r="BG363" i="7"/>
  <c r="BF363" i="7"/>
  <c r="T363" i="7"/>
  <c r="R363" i="7"/>
  <c r="P363" i="7"/>
  <c r="BI362" i="7"/>
  <c r="BH362" i="7"/>
  <c r="BG362" i="7"/>
  <c r="BF362" i="7"/>
  <c r="T362" i="7"/>
  <c r="R362" i="7"/>
  <c r="P362" i="7"/>
  <c r="BI361" i="7"/>
  <c r="BH361" i="7"/>
  <c r="BG361" i="7"/>
  <c r="BF361" i="7"/>
  <c r="T361" i="7"/>
  <c r="R361" i="7"/>
  <c r="P361" i="7"/>
  <c r="BI360" i="7"/>
  <c r="BH360" i="7"/>
  <c r="BG360" i="7"/>
  <c r="BF360" i="7"/>
  <c r="T360" i="7"/>
  <c r="R360" i="7"/>
  <c r="P360" i="7"/>
  <c r="BI359" i="7"/>
  <c r="BH359" i="7"/>
  <c r="BG359" i="7"/>
  <c r="BF359" i="7"/>
  <c r="T359" i="7"/>
  <c r="R359" i="7"/>
  <c r="P359" i="7"/>
  <c r="BI358" i="7"/>
  <c r="BH358" i="7"/>
  <c r="BG358" i="7"/>
  <c r="BF358" i="7"/>
  <c r="T358" i="7"/>
  <c r="R358" i="7"/>
  <c r="P358" i="7"/>
  <c r="BI357" i="7"/>
  <c r="BH357" i="7"/>
  <c r="BG357" i="7"/>
  <c r="BF357" i="7"/>
  <c r="T357" i="7"/>
  <c r="R357" i="7"/>
  <c r="P357" i="7"/>
  <c r="BI356" i="7"/>
  <c r="BH356" i="7"/>
  <c r="BG356" i="7"/>
  <c r="BF356" i="7"/>
  <c r="T356" i="7"/>
  <c r="R356" i="7"/>
  <c r="P356" i="7"/>
  <c r="BI355" i="7"/>
  <c r="BH355" i="7"/>
  <c r="BG355" i="7"/>
  <c r="BF355" i="7"/>
  <c r="T355" i="7"/>
  <c r="R355" i="7"/>
  <c r="P355" i="7"/>
  <c r="BI354" i="7"/>
  <c r="BH354" i="7"/>
  <c r="BG354" i="7"/>
  <c r="BF354" i="7"/>
  <c r="T354" i="7"/>
  <c r="R354" i="7"/>
  <c r="P354" i="7"/>
  <c r="BI353" i="7"/>
  <c r="BH353" i="7"/>
  <c r="BG353" i="7"/>
  <c r="BF353" i="7"/>
  <c r="T353" i="7"/>
  <c r="R353" i="7"/>
  <c r="P353" i="7"/>
  <c r="BI352" i="7"/>
  <c r="BH352" i="7"/>
  <c r="BG352" i="7"/>
  <c r="BF352" i="7"/>
  <c r="T352" i="7"/>
  <c r="R352" i="7"/>
  <c r="P352" i="7"/>
  <c r="BI351" i="7"/>
  <c r="BH351" i="7"/>
  <c r="BG351" i="7"/>
  <c r="BF351" i="7"/>
  <c r="T351" i="7"/>
  <c r="R351" i="7"/>
  <c r="P351" i="7"/>
  <c r="BI348" i="7"/>
  <c r="BH348" i="7"/>
  <c r="BG348" i="7"/>
  <c r="BF348" i="7"/>
  <c r="T348" i="7"/>
  <c r="R348" i="7"/>
  <c r="P348" i="7"/>
  <c r="BI345" i="7"/>
  <c r="BH345" i="7"/>
  <c r="BG345" i="7"/>
  <c r="BF345" i="7"/>
  <c r="T345" i="7"/>
  <c r="R345" i="7"/>
  <c r="P345" i="7"/>
  <c r="BI342" i="7"/>
  <c r="BH342" i="7"/>
  <c r="BG342" i="7"/>
  <c r="BF342" i="7"/>
  <c r="T342" i="7"/>
  <c r="R342" i="7"/>
  <c r="P342" i="7"/>
  <c r="BI338" i="7"/>
  <c r="BH338" i="7"/>
  <c r="BG338" i="7"/>
  <c r="BF338" i="7"/>
  <c r="T338" i="7"/>
  <c r="R338" i="7"/>
  <c r="P338" i="7"/>
  <c r="BI334" i="7"/>
  <c r="BH334" i="7"/>
  <c r="BG334" i="7"/>
  <c r="BF334" i="7"/>
  <c r="T334" i="7"/>
  <c r="R334" i="7"/>
  <c r="P334" i="7"/>
  <c r="BI330" i="7"/>
  <c r="BH330" i="7"/>
  <c r="BG330" i="7"/>
  <c r="BF330" i="7"/>
  <c r="T330" i="7"/>
  <c r="R330" i="7"/>
  <c r="P330" i="7"/>
  <c r="BI326" i="7"/>
  <c r="BH326" i="7"/>
  <c r="BG326" i="7"/>
  <c r="BF326" i="7"/>
  <c r="T326" i="7"/>
  <c r="R326" i="7"/>
  <c r="P326" i="7"/>
  <c r="BI323" i="7"/>
  <c r="BH323" i="7"/>
  <c r="BG323" i="7"/>
  <c r="BF323" i="7"/>
  <c r="T323" i="7"/>
  <c r="R323" i="7"/>
  <c r="P323" i="7"/>
  <c r="BI320" i="7"/>
  <c r="BH320" i="7"/>
  <c r="BG320" i="7"/>
  <c r="BF320" i="7"/>
  <c r="T320" i="7"/>
  <c r="R320" i="7"/>
  <c r="P320" i="7"/>
  <c r="BI317" i="7"/>
  <c r="BH317" i="7"/>
  <c r="BG317" i="7"/>
  <c r="BF317" i="7"/>
  <c r="T317" i="7"/>
  <c r="R317" i="7"/>
  <c r="P317" i="7"/>
  <c r="BI314" i="7"/>
  <c r="BH314" i="7"/>
  <c r="BG314" i="7"/>
  <c r="BF314" i="7"/>
  <c r="T314" i="7"/>
  <c r="R314" i="7"/>
  <c r="P314" i="7"/>
  <c r="BI313" i="7"/>
  <c r="BH313" i="7"/>
  <c r="BG313" i="7"/>
  <c r="BF313" i="7"/>
  <c r="T313" i="7"/>
  <c r="R313" i="7"/>
  <c r="P313" i="7"/>
  <c r="BI310" i="7"/>
  <c r="BH310" i="7"/>
  <c r="BG310" i="7"/>
  <c r="BF310" i="7"/>
  <c r="T310" i="7"/>
  <c r="R310" i="7"/>
  <c r="P310" i="7"/>
  <c r="BI309" i="7"/>
  <c r="BH309" i="7"/>
  <c r="BG309" i="7"/>
  <c r="BF309" i="7"/>
  <c r="T309" i="7"/>
  <c r="R309" i="7"/>
  <c r="P309" i="7"/>
  <c r="BI306" i="7"/>
  <c r="BH306" i="7"/>
  <c r="BG306" i="7"/>
  <c r="BF306" i="7"/>
  <c r="T306" i="7"/>
  <c r="R306" i="7"/>
  <c r="P306" i="7"/>
  <c r="BI303" i="7"/>
  <c r="BH303" i="7"/>
  <c r="BG303" i="7"/>
  <c r="BF303" i="7"/>
  <c r="T303" i="7"/>
  <c r="R303" i="7"/>
  <c r="P303" i="7"/>
  <c r="BI300" i="7"/>
  <c r="BH300" i="7"/>
  <c r="BG300" i="7"/>
  <c r="BF300" i="7"/>
  <c r="T300" i="7"/>
  <c r="R300" i="7"/>
  <c r="P300" i="7"/>
  <c r="BI299" i="7"/>
  <c r="BH299" i="7"/>
  <c r="BG299" i="7"/>
  <c r="BF299" i="7"/>
  <c r="T299" i="7"/>
  <c r="R299" i="7"/>
  <c r="P299" i="7"/>
  <c r="BI296" i="7"/>
  <c r="BH296" i="7"/>
  <c r="BG296" i="7"/>
  <c r="BF296" i="7"/>
  <c r="T296" i="7"/>
  <c r="R296" i="7"/>
  <c r="P296" i="7"/>
  <c r="BI293" i="7"/>
  <c r="BH293" i="7"/>
  <c r="BG293" i="7"/>
  <c r="BF293" i="7"/>
  <c r="T293" i="7"/>
  <c r="R293" i="7"/>
  <c r="P293" i="7"/>
  <c r="BI292" i="7"/>
  <c r="BH292" i="7"/>
  <c r="BG292" i="7"/>
  <c r="BF292" i="7"/>
  <c r="T292" i="7"/>
  <c r="R292" i="7"/>
  <c r="P292" i="7"/>
  <c r="BI289" i="7"/>
  <c r="BH289" i="7"/>
  <c r="BG289" i="7"/>
  <c r="BF289" i="7"/>
  <c r="T289" i="7"/>
  <c r="R289" i="7"/>
  <c r="P289" i="7"/>
  <c r="BI286" i="7"/>
  <c r="BH286" i="7"/>
  <c r="BG286" i="7"/>
  <c r="BF286" i="7"/>
  <c r="T286" i="7"/>
  <c r="R286" i="7"/>
  <c r="P286" i="7"/>
  <c r="BI283" i="7"/>
  <c r="BH283" i="7"/>
  <c r="BG283" i="7"/>
  <c r="BF283" i="7"/>
  <c r="T283" i="7"/>
  <c r="R283" i="7"/>
  <c r="P283" i="7"/>
  <c r="BI282" i="7"/>
  <c r="BH282" i="7"/>
  <c r="BG282" i="7"/>
  <c r="BF282" i="7"/>
  <c r="T282" i="7"/>
  <c r="R282" i="7"/>
  <c r="P282" i="7"/>
  <c r="BI279" i="7"/>
  <c r="BH279" i="7"/>
  <c r="BG279" i="7"/>
  <c r="BF279" i="7"/>
  <c r="T279" i="7"/>
  <c r="R279" i="7"/>
  <c r="P279" i="7"/>
  <c r="BI278" i="7"/>
  <c r="BH278" i="7"/>
  <c r="BG278" i="7"/>
  <c r="BF278" i="7"/>
  <c r="T278" i="7"/>
  <c r="R278" i="7"/>
  <c r="P278" i="7"/>
  <c r="BI277" i="7"/>
  <c r="BH277" i="7"/>
  <c r="BG277" i="7"/>
  <c r="BF277" i="7"/>
  <c r="T277" i="7"/>
  <c r="R277" i="7"/>
  <c r="P277" i="7"/>
  <c r="BI276" i="7"/>
  <c r="BH276" i="7"/>
  <c r="BG276" i="7"/>
  <c r="BF276" i="7"/>
  <c r="T276" i="7"/>
  <c r="R276" i="7"/>
  <c r="P276" i="7"/>
  <c r="BI273" i="7"/>
  <c r="BH273" i="7"/>
  <c r="BG273" i="7"/>
  <c r="BF273" i="7"/>
  <c r="T273" i="7"/>
  <c r="R273" i="7"/>
  <c r="P273" i="7"/>
  <c r="BI272" i="7"/>
  <c r="BH272" i="7"/>
  <c r="BG272" i="7"/>
  <c r="BF272" i="7"/>
  <c r="T272" i="7"/>
  <c r="R272" i="7"/>
  <c r="P272" i="7"/>
  <c r="BI269" i="7"/>
  <c r="BH269" i="7"/>
  <c r="BG269" i="7"/>
  <c r="BF269" i="7"/>
  <c r="T269" i="7"/>
  <c r="R269" i="7"/>
  <c r="P269" i="7"/>
  <c r="BI268" i="7"/>
  <c r="BH268" i="7"/>
  <c r="BG268" i="7"/>
  <c r="BF268" i="7"/>
  <c r="T268" i="7"/>
  <c r="R268" i="7"/>
  <c r="P268" i="7"/>
  <c r="BI265" i="7"/>
  <c r="BH265" i="7"/>
  <c r="BG265" i="7"/>
  <c r="BF265" i="7"/>
  <c r="T265" i="7"/>
  <c r="R265" i="7"/>
  <c r="P265" i="7"/>
  <c r="BI262" i="7"/>
  <c r="BH262" i="7"/>
  <c r="BG262" i="7"/>
  <c r="BF262" i="7"/>
  <c r="T262" i="7"/>
  <c r="R262" i="7"/>
  <c r="P262" i="7"/>
  <c r="BI261" i="7"/>
  <c r="BH261" i="7"/>
  <c r="BG261" i="7"/>
  <c r="BF261" i="7"/>
  <c r="T261" i="7"/>
  <c r="R261" i="7"/>
  <c r="P261" i="7"/>
  <c r="BI258" i="7"/>
  <c r="BH258" i="7"/>
  <c r="BG258" i="7"/>
  <c r="BF258" i="7"/>
  <c r="T258" i="7"/>
  <c r="R258" i="7"/>
  <c r="P258" i="7"/>
  <c r="BI255" i="7"/>
  <c r="BH255" i="7"/>
  <c r="BG255" i="7"/>
  <c r="BF255" i="7"/>
  <c r="T255" i="7"/>
  <c r="R255" i="7"/>
  <c r="P255" i="7"/>
  <c r="BI254" i="7"/>
  <c r="BH254" i="7"/>
  <c r="BG254" i="7"/>
  <c r="BF254" i="7"/>
  <c r="T254" i="7"/>
  <c r="R254" i="7"/>
  <c r="P254" i="7"/>
  <c r="BI251" i="7"/>
  <c r="BH251" i="7"/>
  <c r="BG251" i="7"/>
  <c r="BF251" i="7"/>
  <c r="T251" i="7"/>
  <c r="R251" i="7"/>
  <c r="P251" i="7"/>
  <c r="BI250" i="7"/>
  <c r="BH250" i="7"/>
  <c r="BG250" i="7"/>
  <c r="BF250" i="7"/>
  <c r="T250" i="7"/>
  <c r="R250" i="7"/>
  <c r="P250" i="7"/>
  <c r="BI247" i="7"/>
  <c r="BH247" i="7"/>
  <c r="BG247" i="7"/>
  <c r="BF247" i="7"/>
  <c r="T247" i="7"/>
  <c r="R247" i="7"/>
  <c r="P247" i="7"/>
  <c r="BI246" i="7"/>
  <c r="BH246" i="7"/>
  <c r="BG246" i="7"/>
  <c r="BF246" i="7"/>
  <c r="T246" i="7"/>
  <c r="R246" i="7"/>
  <c r="P246" i="7"/>
  <c r="BI243" i="7"/>
  <c r="BH243" i="7"/>
  <c r="BG243" i="7"/>
  <c r="BF243" i="7"/>
  <c r="T243" i="7"/>
  <c r="R243" i="7"/>
  <c r="P243" i="7"/>
  <c r="BI242" i="7"/>
  <c r="BH242" i="7"/>
  <c r="BG242" i="7"/>
  <c r="BF242" i="7"/>
  <c r="T242" i="7"/>
  <c r="R242" i="7"/>
  <c r="P242" i="7"/>
  <c r="BI239" i="7"/>
  <c r="BH239" i="7"/>
  <c r="BG239" i="7"/>
  <c r="BF239" i="7"/>
  <c r="T239" i="7"/>
  <c r="R239" i="7"/>
  <c r="P239" i="7"/>
  <c r="BI238" i="7"/>
  <c r="BH238" i="7"/>
  <c r="BG238" i="7"/>
  <c r="BF238" i="7"/>
  <c r="T238" i="7"/>
  <c r="R238" i="7"/>
  <c r="P238" i="7"/>
  <c r="BI235" i="7"/>
  <c r="BH235" i="7"/>
  <c r="BG235" i="7"/>
  <c r="BF235" i="7"/>
  <c r="T235" i="7"/>
  <c r="R235" i="7"/>
  <c r="P235" i="7"/>
  <c r="BI232" i="7"/>
  <c r="BH232" i="7"/>
  <c r="BG232" i="7"/>
  <c r="BF232" i="7"/>
  <c r="T232" i="7"/>
  <c r="R232" i="7"/>
  <c r="P232" i="7"/>
  <c r="BI231" i="7"/>
  <c r="BH231" i="7"/>
  <c r="BG231" i="7"/>
  <c r="BF231" i="7"/>
  <c r="T231" i="7"/>
  <c r="R231" i="7"/>
  <c r="P231" i="7"/>
  <c r="BI227" i="7"/>
  <c r="BH227" i="7"/>
  <c r="BG227" i="7"/>
  <c r="BF227" i="7"/>
  <c r="T227" i="7"/>
  <c r="R227" i="7"/>
  <c r="P227" i="7"/>
  <c r="BI224" i="7"/>
  <c r="BH224" i="7"/>
  <c r="BG224" i="7"/>
  <c r="BF224" i="7"/>
  <c r="T224" i="7"/>
  <c r="R224" i="7"/>
  <c r="P224" i="7"/>
  <c r="BI212" i="7"/>
  <c r="BH212" i="7"/>
  <c r="BG212" i="7"/>
  <c r="BF212" i="7"/>
  <c r="T212" i="7"/>
  <c r="T211" i="7" s="1"/>
  <c r="R212" i="7"/>
  <c r="R211" i="7"/>
  <c r="P212" i="7"/>
  <c r="P211" i="7" s="1"/>
  <c r="BI210" i="7"/>
  <c r="BH210" i="7"/>
  <c r="BG210" i="7"/>
  <c r="BF210" i="7"/>
  <c r="T210" i="7"/>
  <c r="R210" i="7"/>
  <c r="P210" i="7"/>
  <c r="BI206" i="7"/>
  <c r="BH206" i="7"/>
  <c r="BG206" i="7"/>
  <c r="BF206" i="7"/>
  <c r="T206" i="7"/>
  <c r="R206" i="7"/>
  <c r="P206" i="7"/>
  <c r="BI202" i="7"/>
  <c r="BH202" i="7"/>
  <c r="BG202" i="7"/>
  <c r="BF202" i="7"/>
  <c r="T202" i="7"/>
  <c r="R202" i="7"/>
  <c r="P202" i="7"/>
  <c r="BI198" i="7"/>
  <c r="BH198" i="7"/>
  <c r="BG198" i="7"/>
  <c r="BF198" i="7"/>
  <c r="T198" i="7"/>
  <c r="R198" i="7"/>
  <c r="P198" i="7"/>
  <c r="BI194" i="7"/>
  <c r="BH194" i="7"/>
  <c r="BG194" i="7"/>
  <c r="BF194" i="7"/>
  <c r="T194" i="7"/>
  <c r="R194" i="7"/>
  <c r="P194" i="7"/>
  <c r="BI190" i="7"/>
  <c r="BH190" i="7"/>
  <c r="BG190" i="7"/>
  <c r="BF190" i="7"/>
  <c r="T190" i="7"/>
  <c r="R190" i="7"/>
  <c r="P190" i="7"/>
  <c r="BI185" i="7"/>
  <c r="BH185" i="7"/>
  <c r="BG185" i="7"/>
  <c r="BF185" i="7"/>
  <c r="T185" i="7"/>
  <c r="R185" i="7"/>
  <c r="P185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61" i="7"/>
  <c r="BH161" i="7"/>
  <c r="BG161" i="7"/>
  <c r="BF161" i="7"/>
  <c r="T161" i="7"/>
  <c r="R161" i="7"/>
  <c r="P161" i="7"/>
  <c r="BI151" i="7"/>
  <c r="BH151" i="7"/>
  <c r="BG151" i="7"/>
  <c r="BF151" i="7"/>
  <c r="T151" i="7"/>
  <c r="R151" i="7"/>
  <c r="P151" i="7"/>
  <c r="BI136" i="7"/>
  <c r="BH136" i="7"/>
  <c r="BG136" i="7"/>
  <c r="BF136" i="7"/>
  <c r="T136" i="7"/>
  <c r="R136" i="7"/>
  <c r="P136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F119" i="7"/>
  <c r="E117" i="7"/>
  <c r="F89" i="7"/>
  <c r="E87" i="7"/>
  <c r="J24" i="7"/>
  <c r="E24" i="7"/>
  <c r="J122" i="7"/>
  <c r="J23" i="7"/>
  <c r="J21" i="7"/>
  <c r="E21" i="7"/>
  <c r="J91" i="7" s="1"/>
  <c r="J20" i="7"/>
  <c r="J18" i="7"/>
  <c r="E18" i="7"/>
  <c r="F122" i="7" s="1"/>
  <c r="J17" i="7"/>
  <c r="J15" i="7"/>
  <c r="E15" i="7"/>
  <c r="F121" i="7" s="1"/>
  <c r="J14" i="7"/>
  <c r="J12" i="7"/>
  <c r="J89" i="7" s="1"/>
  <c r="E7" i="7"/>
  <c r="E85" i="7" s="1"/>
  <c r="J37" i="6"/>
  <c r="J36" i="6"/>
  <c r="AY99" i="1" s="1"/>
  <c r="J35" i="6"/>
  <c r="AX99" i="1" s="1"/>
  <c r="BI308" i="6"/>
  <c r="BH308" i="6"/>
  <c r="BG308" i="6"/>
  <c r="BF308" i="6"/>
  <c r="T308" i="6"/>
  <c r="R308" i="6"/>
  <c r="P308" i="6"/>
  <c r="BI307" i="6"/>
  <c r="BH307" i="6"/>
  <c r="BG307" i="6"/>
  <c r="BF307" i="6"/>
  <c r="T307" i="6"/>
  <c r="R307" i="6"/>
  <c r="P307" i="6"/>
  <c r="BI305" i="6"/>
  <c r="BH305" i="6"/>
  <c r="BG305" i="6"/>
  <c r="BF305" i="6"/>
  <c r="T305" i="6"/>
  <c r="T304" i="6" s="1"/>
  <c r="R305" i="6"/>
  <c r="R304" i="6" s="1"/>
  <c r="P305" i="6"/>
  <c r="P304" i="6" s="1"/>
  <c r="BI303" i="6"/>
  <c r="BH303" i="6"/>
  <c r="BG303" i="6"/>
  <c r="BF303" i="6"/>
  <c r="T303" i="6"/>
  <c r="T302" i="6" s="1"/>
  <c r="R303" i="6"/>
  <c r="R302" i="6"/>
  <c r="P303" i="6"/>
  <c r="P302" i="6" s="1"/>
  <c r="BI301" i="6"/>
  <c r="BH301" i="6"/>
  <c r="BG301" i="6"/>
  <c r="BF301" i="6"/>
  <c r="T301" i="6"/>
  <c r="R301" i="6"/>
  <c r="P301" i="6"/>
  <c r="BI300" i="6"/>
  <c r="BH300" i="6"/>
  <c r="BG300" i="6"/>
  <c r="BF300" i="6"/>
  <c r="T300" i="6"/>
  <c r="R300" i="6"/>
  <c r="P300" i="6"/>
  <c r="BI299" i="6"/>
  <c r="BH299" i="6"/>
  <c r="BG299" i="6"/>
  <c r="BF299" i="6"/>
  <c r="T299" i="6"/>
  <c r="R299" i="6"/>
  <c r="P299" i="6"/>
  <c r="BI298" i="6"/>
  <c r="BH298" i="6"/>
  <c r="BG298" i="6"/>
  <c r="BF298" i="6"/>
  <c r="T298" i="6"/>
  <c r="R298" i="6"/>
  <c r="P298" i="6"/>
  <c r="BI297" i="6"/>
  <c r="BH297" i="6"/>
  <c r="BG297" i="6"/>
  <c r="BF297" i="6"/>
  <c r="T297" i="6"/>
  <c r="R297" i="6"/>
  <c r="P297" i="6"/>
  <c r="BI296" i="6"/>
  <c r="BH296" i="6"/>
  <c r="BG296" i="6"/>
  <c r="BF296" i="6"/>
  <c r="T296" i="6"/>
  <c r="R296" i="6"/>
  <c r="P296" i="6"/>
  <c r="BI295" i="6"/>
  <c r="BH295" i="6"/>
  <c r="BG295" i="6"/>
  <c r="BF295" i="6"/>
  <c r="T295" i="6"/>
  <c r="R295" i="6"/>
  <c r="P295" i="6"/>
  <c r="BI294" i="6"/>
  <c r="BH294" i="6"/>
  <c r="BG294" i="6"/>
  <c r="BF294" i="6"/>
  <c r="T294" i="6"/>
  <c r="R294" i="6"/>
  <c r="P294" i="6"/>
  <c r="BI292" i="6"/>
  <c r="BH292" i="6"/>
  <c r="BG292" i="6"/>
  <c r="BF292" i="6"/>
  <c r="T292" i="6"/>
  <c r="R292" i="6"/>
  <c r="P292" i="6"/>
  <c r="BI291" i="6"/>
  <c r="BH291" i="6"/>
  <c r="BG291" i="6"/>
  <c r="BF291" i="6"/>
  <c r="T291" i="6"/>
  <c r="R291" i="6"/>
  <c r="P291" i="6"/>
  <c r="BI290" i="6"/>
  <c r="BH290" i="6"/>
  <c r="BG290" i="6"/>
  <c r="BF290" i="6"/>
  <c r="T290" i="6"/>
  <c r="R290" i="6"/>
  <c r="P290" i="6"/>
  <c r="BI289" i="6"/>
  <c r="BH289" i="6"/>
  <c r="BG289" i="6"/>
  <c r="BF289" i="6"/>
  <c r="T289" i="6"/>
  <c r="R289" i="6"/>
  <c r="P289" i="6"/>
  <c r="BI288" i="6"/>
  <c r="BH288" i="6"/>
  <c r="BG288" i="6"/>
  <c r="BF288" i="6"/>
  <c r="T288" i="6"/>
  <c r="R288" i="6"/>
  <c r="P288" i="6"/>
  <c r="BI286" i="6"/>
  <c r="BH286" i="6"/>
  <c r="BG286" i="6"/>
  <c r="BF286" i="6"/>
  <c r="T286" i="6"/>
  <c r="R286" i="6"/>
  <c r="P286" i="6"/>
  <c r="BI285" i="6"/>
  <c r="BH285" i="6"/>
  <c r="BG285" i="6"/>
  <c r="BF285" i="6"/>
  <c r="T285" i="6"/>
  <c r="R285" i="6"/>
  <c r="P285" i="6"/>
  <c r="BI284" i="6"/>
  <c r="BH284" i="6"/>
  <c r="BG284" i="6"/>
  <c r="BF284" i="6"/>
  <c r="T284" i="6"/>
  <c r="R284" i="6"/>
  <c r="P284" i="6"/>
  <c r="BI283" i="6"/>
  <c r="BH283" i="6"/>
  <c r="BG283" i="6"/>
  <c r="BF283" i="6"/>
  <c r="T283" i="6"/>
  <c r="R283" i="6"/>
  <c r="P283" i="6"/>
  <c r="BI282" i="6"/>
  <c r="BH282" i="6"/>
  <c r="BG282" i="6"/>
  <c r="BF282" i="6"/>
  <c r="T282" i="6"/>
  <c r="R282" i="6"/>
  <c r="P282" i="6"/>
  <c r="BI281" i="6"/>
  <c r="BH281" i="6"/>
  <c r="BG281" i="6"/>
  <c r="BF281" i="6"/>
  <c r="T281" i="6"/>
  <c r="R281" i="6"/>
  <c r="P281" i="6"/>
  <c r="BI280" i="6"/>
  <c r="BH280" i="6"/>
  <c r="BG280" i="6"/>
  <c r="BF280" i="6"/>
  <c r="T280" i="6"/>
  <c r="R280" i="6"/>
  <c r="P280" i="6"/>
  <c r="BI278" i="6"/>
  <c r="BH278" i="6"/>
  <c r="BG278" i="6"/>
  <c r="BF278" i="6"/>
  <c r="T278" i="6"/>
  <c r="R278" i="6"/>
  <c r="P278" i="6"/>
  <c r="BI277" i="6"/>
  <c r="BH277" i="6"/>
  <c r="BG277" i="6"/>
  <c r="BF277" i="6"/>
  <c r="T277" i="6"/>
  <c r="R277" i="6"/>
  <c r="P277" i="6"/>
  <c r="BI276" i="6"/>
  <c r="BH276" i="6"/>
  <c r="BG276" i="6"/>
  <c r="BF276" i="6"/>
  <c r="T276" i="6"/>
  <c r="R276" i="6"/>
  <c r="P276" i="6"/>
  <c r="BI275" i="6"/>
  <c r="BH275" i="6"/>
  <c r="BG275" i="6"/>
  <c r="BF275" i="6"/>
  <c r="T275" i="6"/>
  <c r="R275" i="6"/>
  <c r="P275" i="6"/>
  <c r="BI274" i="6"/>
  <c r="BH274" i="6"/>
  <c r="BG274" i="6"/>
  <c r="BF274" i="6"/>
  <c r="T274" i="6"/>
  <c r="R274" i="6"/>
  <c r="P274" i="6"/>
  <c r="BI272" i="6"/>
  <c r="BH272" i="6"/>
  <c r="BG272" i="6"/>
  <c r="BF272" i="6"/>
  <c r="T272" i="6"/>
  <c r="R272" i="6"/>
  <c r="P272" i="6"/>
  <c r="BI271" i="6"/>
  <c r="BH271" i="6"/>
  <c r="BG271" i="6"/>
  <c r="BF271" i="6"/>
  <c r="T271" i="6"/>
  <c r="R271" i="6"/>
  <c r="P271" i="6"/>
  <c r="BI270" i="6"/>
  <c r="BH270" i="6"/>
  <c r="BG270" i="6"/>
  <c r="BF270" i="6"/>
  <c r="T270" i="6"/>
  <c r="R270" i="6"/>
  <c r="P270" i="6"/>
  <c r="BI269" i="6"/>
  <c r="BH269" i="6"/>
  <c r="BG269" i="6"/>
  <c r="BF269" i="6"/>
  <c r="T269" i="6"/>
  <c r="R269" i="6"/>
  <c r="P269" i="6"/>
  <c r="BI268" i="6"/>
  <c r="BH268" i="6"/>
  <c r="BG268" i="6"/>
  <c r="BF268" i="6"/>
  <c r="T268" i="6"/>
  <c r="R268" i="6"/>
  <c r="P268" i="6"/>
  <c r="BI266" i="6"/>
  <c r="BH266" i="6"/>
  <c r="BG266" i="6"/>
  <c r="BF266" i="6"/>
  <c r="T266" i="6"/>
  <c r="R266" i="6"/>
  <c r="P266" i="6"/>
  <c r="BI265" i="6"/>
  <c r="BH265" i="6"/>
  <c r="BG265" i="6"/>
  <c r="BF265" i="6"/>
  <c r="T265" i="6"/>
  <c r="R265" i="6"/>
  <c r="P265" i="6"/>
  <c r="BI264" i="6"/>
  <c r="BH264" i="6"/>
  <c r="BG264" i="6"/>
  <c r="BF264" i="6"/>
  <c r="T264" i="6"/>
  <c r="R264" i="6"/>
  <c r="P264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60" i="6"/>
  <c r="BH260" i="6"/>
  <c r="BG260" i="6"/>
  <c r="BF260" i="6"/>
  <c r="T260" i="6"/>
  <c r="R260" i="6"/>
  <c r="P260" i="6"/>
  <c r="BI259" i="6"/>
  <c r="BH259" i="6"/>
  <c r="BG259" i="6"/>
  <c r="BF259" i="6"/>
  <c r="T259" i="6"/>
  <c r="R259" i="6"/>
  <c r="P259" i="6"/>
  <c r="BI258" i="6"/>
  <c r="BH258" i="6"/>
  <c r="BG258" i="6"/>
  <c r="BF258" i="6"/>
  <c r="T258" i="6"/>
  <c r="R258" i="6"/>
  <c r="P258" i="6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5" i="6"/>
  <c r="BH255" i="6"/>
  <c r="BG255" i="6"/>
  <c r="BF255" i="6"/>
  <c r="T255" i="6"/>
  <c r="R255" i="6"/>
  <c r="P255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1" i="6"/>
  <c r="BH251" i="6"/>
  <c r="BG251" i="6"/>
  <c r="BF251" i="6"/>
  <c r="T251" i="6"/>
  <c r="R251" i="6"/>
  <c r="P251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8" i="6"/>
  <c r="BH248" i="6"/>
  <c r="BG248" i="6"/>
  <c r="BF248" i="6"/>
  <c r="T248" i="6"/>
  <c r="R248" i="6"/>
  <c r="P248" i="6"/>
  <c r="BI247" i="6"/>
  <c r="BH247" i="6"/>
  <c r="BG247" i="6"/>
  <c r="BF247" i="6"/>
  <c r="T247" i="6"/>
  <c r="R247" i="6"/>
  <c r="P247" i="6"/>
  <c r="BI245" i="6"/>
  <c r="BH245" i="6"/>
  <c r="BG245" i="6"/>
  <c r="BF245" i="6"/>
  <c r="T245" i="6"/>
  <c r="R245" i="6"/>
  <c r="P245" i="6"/>
  <c r="BI244" i="6"/>
  <c r="BH244" i="6"/>
  <c r="BG244" i="6"/>
  <c r="BF244" i="6"/>
  <c r="T244" i="6"/>
  <c r="R244" i="6"/>
  <c r="P244" i="6"/>
  <c r="BI243" i="6"/>
  <c r="BH243" i="6"/>
  <c r="BG243" i="6"/>
  <c r="BF243" i="6"/>
  <c r="T243" i="6"/>
  <c r="R243" i="6"/>
  <c r="P243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2" i="6"/>
  <c r="BH222" i="6"/>
  <c r="BG222" i="6"/>
  <c r="BF222" i="6"/>
  <c r="T222" i="6"/>
  <c r="T221" i="6"/>
  <c r="T220" i="6" s="1"/>
  <c r="R222" i="6"/>
  <c r="R221" i="6" s="1"/>
  <c r="R220" i="6" s="1"/>
  <c r="P222" i="6"/>
  <c r="P221" i="6"/>
  <c r="P220" i="6" s="1"/>
  <c r="BI219" i="6"/>
  <c r="BH219" i="6"/>
  <c r="BG219" i="6"/>
  <c r="BF219" i="6"/>
  <c r="T219" i="6"/>
  <c r="T218" i="6" s="1"/>
  <c r="R219" i="6"/>
  <c r="R218" i="6"/>
  <c r="P219" i="6"/>
  <c r="P218" i="6" s="1"/>
  <c r="BI217" i="6"/>
  <c r="BH217" i="6"/>
  <c r="BG217" i="6"/>
  <c r="BF217" i="6"/>
  <c r="T217" i="6"/>
  <c r="T216" i="6" s="1"/>
  <c r="R217" i="6"/>
  <c r="R216" i="6" s="1"/>
  <c r="P217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F136" i="6"/>
  <c r="E134" i="6"/>
  <c r="F89" i="6"/>
  <c r="E87" i="6"/>
  <c r="J24" i="6"/>
  <c r="E24" i="6"/>
  <c r="J139" i="6" s="1"/>
  <c r="J23" i="6"/>
  <c r="J21" i="6"/>
  <c r="E21" i="6"/>
  <c r="J138" i="6" s="1"/>
  <c r="J20" i="6"/>
  <c r="J18" i="6"/>
  <c r="E18" i="6"/>
  <c r="F139" i="6"/>
  <c r="J17" i="6"/>
  <c r="J15" i="6"/>
  <c r="E15" i="6"/>
  <c r="F138" i="6" s="1"/>
  <c r="J14" i="6"/>
  <c r="J12" i="6"/>
  <c r="J89" i="6" s="1"/>
  <c r="E7" i="6"/>
  <c r="E132" i="6" s="1"/>
  <c r="J37" i="5"/>
  <c r="J36" i="5"/>
  <c r="AY98" i="1" s="1"/>
  <c r="J35" i="5"/>
  <c r="AX98" i="1" s="1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J116" i="5"/>
  <c r="J115" i="5"/>
  <c r="F115" i="5"/>
  <c r="F113" i="5"/>
  <c r="E111" i="5"/>
  <c r="J92" i="5"/>
  <c r="J91" i="5"/>
  <c r="F91" i="5"/>
  <c r="F89" i="5"/>
  <c r="E87" i="5"/>
  <c r="J18" i="5"/>
  <c r="E18" i="5"/>
  <c r="F116" i="5"/>
  <c r="J17" i="5"/>
  <c r="J12" i="5"/>
  <c r="J89" i="5"/>
  <c r="E7" i="5"/>
  <c r="E85" i="5" s="1"/>
  <c r="J37" i="4"/>
  <c r="J36" i="4"/>
  <c r="AY97" i="1" s="1"/>
  <c r="J35" i="4"/>
  <c r="AX97" i="1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J118" i="4"/>
  <c r="J117" i="4"/>
  <c r="F117" i="4"/>
  <c r="F115" i="4"/>
  <c r="E113" i="4"/>
  <c r="J92" i="4"/>
  <c r="J91" i="4"/>
  <c r="F91" i="4"/>
  <c r="F89" i="4"/>
  <c r="E87" i="4"/>
  <c r="J18" i="4"/>
  <c r="E18" i="4"/>
  <c r="F118" i="4"/>
  <c r="J17" i="4"/>
  <c r="J12" i="4"/>
  <c r="J115" i="4"/>
  <c r="E7" i="4"/>
  <c r="E111" i="4" s="1"/>
  <c r="J37" i="3"/>
  <c r="J36" i="3"/>
  <c r="AY96" i="1" s="1"/>
  <c r="J35" i="3"/>
  <c r="AX96" i="1" s="1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T172" i="3" s="1"/>
  <c r="R173" i="3"/>
  <c r="R172" i="3" s="1"/>
  <c r="P173" i="3"/>
  <c r="P172" i="3" s="1"/>
  <c r="BI171" i="3"/>
  <c r="BH171" i="3"/>
  <c r="BG171" i="3"/>
  <c r="BF171" i="3"/>
  <c r="T171" i="3"/>
  <c r="T170" i="3" s="1"/>
  <c r="R171" i="3"/>
  <c r="R170" i="3" s="1"/>
  <c r="P171" i="3"/>
  <c r="P170" i="3"/>
  <c r="BI163" i="3"/>
  <c r="BH163" i="3"/>
  <c r="BG163" i="3"/>
  <c r="BF163" i="3"/>
  <c r="T163" i="3"/>
  <c r="T162" i="3" s="1"/>
  <c r="R163" i="3"/>
  <c r="R162" i="3" s="1"/>
  <c r="P163" i="3"/>
  <c r="P162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F120" i="3"/>
  <c r="E118" i="3"/>
  <c r="F89" i="3"/>
  <c r="E87" i="3"/>
  <c r="J24" i="3"/>
  <c r="E24" i="3"/>
  <c r="J123" i="3" s="1"/>
  <c r="J23" i="3"/>
  <c r="J21" i="3"/>
  <c r="E21" i="3"/>
  <c r="J91" i="3" s="1"/>
  <c r="J20" i="3"/>
  <c r="J18" i="3"/>
  <c r="E18" i="3"/>
  <c r="F123" i="3" s="1"/>
  <c r="J17" i="3"/>
  <c r="J15" i="3"/>
  <c r="E15" i="3"/>
  <c r="F91" i="3" s="1"/>
  <c r="J14" i="3"/>
  <c r="J12" i="3"/>
  <c r="J120" i="3" s="1"/>
  <c r="E7" i="3"/>
  <c r="E116" i="3" s="1"/>
  <c r="J37" i="2"/>
  <c r="J36" i="2"/>
  <c r="AY95" i="1" s="1"/>
  <c r="J35" i="2"/>
  <c r="AX95" i="1"/>
  <c r="BI1174" i="2"/>
  <c r="BH1174" i="2"/>
  <c r="BG1174" i="2"/>
  <c r="BF1174" i="2"/>
  <c r="T1174" i="2"/>
  <c r="T1173" i="2" s="1"/>
  <c r="R1174" i="2"/>
  <c r="R1173" i="2" s="1"/>
  <c r="P1174" i="2"/>
  <c r="P1173" i="2" s="1"/>
  <c r="BI1169" i="2"/>
  <c r="BH1169" i="2"/>
  <c r="BG1169" i="2"/>
  <c r="BF1169" i="2"/>
  <c r="T1169" i="2"/>
  <c r="R1169" i="2"/>
  <c r="P1169" i="2"/>
  <c r="BI1165" i="2"/>
  <c r="BH1165" i="2"/>
  <c r="BG1165" i="2"/>
  <c r="BF1165" i="2"/>
  <c r="T1165" i="2"/>
  <c r="R1165" i="2"/>
  <c r="P1165" i="2"/>
  <c r="BI1163" i="2"/>
  <c r="BH1163" i="2"/>
  <c r="BG1163" i="2"/>
  <c r="BF1163" i="2"/>
  <c r="T1163" i="2"/>
  <c r="R1163" i="2"/>
  <c r="P1163" i="2"/>
  <c r="BI1159" i="2"/>
  <c r="BH1159" i="2"/>
  <c r="BG1159" i="2"/>
  <c r="BF1159" i="2"/>
  <c r="T1159" i="2"/>
  <c r="R1159" i="2"/>
  <c r="P1159" i="2"/>
  <c r="BI1155" i="2"/>
  <c r="BH1155" i="2"/>
  <c r="BG1155" i="2"/>
  <c r="BF1155" i="2"/>
  <c r="T1155" i="2"/>
  <c r="R1155" i="2"/>
  <c r="P1155" i="2"/>
  <c r="BI1139" i="2"/>
  <c r="BH1139" i="2"/>
  <c r="BG1139" i="2"/>
  <c r="BF1139" i="2"/>
  <c r="T1139" i="2"/>
  <c r="R1139" i="2"/>
  <c r="P1139" i="2"/>
  <c r="BI1137" i="2"/>
  <c r="BH1137" i="2"/>
  <c r="BG1137" i="2"/>
  <c r="BF1137" i="2"/>
  <c r="T1137" i="2"/>
  <c r="R1137" i="2"/>
  <c r="P1137" i="2"/>
  <c r="BI1135" i="2"/>
  <c r="BH1135" i="2"/>
  <c r="BG1135" i="2"/>
  <c r="BF1135" i="2"/>
  <c r="T1135" i="2"/>
  <c r="R1135" i="2"/>
  <c r="P1135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3" i="2"/>
  <c r="BH1123" i="2"/>
  <c r="BG1123" i="2"/>
  <c r="BF1123" i="2"/>
  <c r="T1123" i="2"/>
  <c r="R1123" i="2"/>
  <c r="P1123" i="2"/>
  <c r="BI1117" i="2"/>
  <c r="BH1117" i="2"/>
  <c r="BG1117" i="2"/>
  <c r="BF1117" i="2"/>
  <c r="T1117" i="2"/>
  <c r="R1117" i="2"/>
  <c r="P1117" i="2"/>
  <c r="BI1111" i="2"/>
  <c r="BH1111" i="2"/>
  <c r="BG1111" i="2"/>
  <c r="BF1111" i="2"/>
  <c r="T1111" i="2"/>
  <c r="R1111" i="2"/>
  <c r="P1111" i="2"/>
  <c r="BI1099" i="2"/>
  <c r="BH1099" i="2"/>
  <c r="BG1099" i="2"/>
  <c r="BF1099" i="2"/>
  <c r="T1099" i="2"/>
  <c r="R1099" i="2"/>
  <c r="P1099" i="2"/>
  <c r="BI1097" i="2"/>
  <c r="BH1097" i="2"/>
  <c r="BG1097" i="2"/>
  <c r="BF1097" i="2"/>
  <c r="T1097" i="2"/>
  <c r="R1097" i="2"/>
  <c r="P1097" i="2"/>
  <c r="BI1095" i="2"/>
  <c r="BH1095" i="2"/>
  <c r="BG1095" i="2"/>
  <c r="BF1095" i="2"/>
  <c r="T1095" i="2"/>
  <c r="R1095" i="2"/>
  <c r="P1095" i="2"/>
  <c r="BI1093" i="2"/>
  <c r="BH1093" i="2"/>
  <c r="BG1093" i="2"/>
  <c r="BF1093" i="2"/>
  <c r="T1093" i="2"/>
  <c r="R1093" i="2"/>
  <c r="P1093" i="2"/>
  <c r="BI1091" i="2"/>
  <c r="BH1091" i="2"/>
  <c r="BG1091" i="2"/>
  <c r="BF1091" i="2"/>
  <c r="T1091" i="2"/>
  <c r="R1091" i="2"/>
  <c r="P1091" i="2"/>
  <c r="BI1090" i="2"/>
  <c r="BH1090" i="2"/>
  <c r="BG1090" i="2"/>
  <c r="BF1090" i="2"/>
  <c r="T1090" i="2"/>
  <c r="R1090" i="2"/>
  <c r="P1090" i="2"/>
  <c r="BI1088" i="2"/>
  <c r="BH1088" i="2"/>
  <c r="BG1088" i="2"/>
  <c r="BF1088" i="2"/>
  <c r="T1088" i="2"/>
  <c r="R1088" i="2"/>
  <c r="P1088" i="2"/>
  <c r="BI1087" i="2"/>
  <c r="BH1087" i="2"/>
  <c r="BG1087" i="2"/>
  <c r="BF1087" i="2"/>
  <c r="T1087" i="2"/>
  <c r="R1087" i="2"/>
  <c r="P1087" i="2"/>
  <c r="BI1085" i="2"/>
  <c r="BH1085" i="2"/>
  <c r="BG1085" i="2"/>
  <c r="BF1085" i="2"/>
  <c r="T1085" i="2"/>
  <c r="R1085" i="2"/>
  <c r="P1085" i="2"/>
  <c r="BI1083" i="2"/>
  <c r="BH1083" i="2"/>
  <c r="BG1083" i="2"/>
  <c r="BF1083" i="2"/>
  <c r="T1083" i="2"/>
  <c r="R1083" i="2"/>
  <c r="P1083" i="2"/>
  <c r="BI1081" i="2"/>
  <c r="BH1081" i="2"/>
  <c r="BG1081" i="2"/>
  <c r="BF1081" i="2"/>
  <c r="T1081" i="2"/>
  <c r="R1081" i="2"/>
  <c r="P1081" i="2"/>
  <c r="BI1079" i="2"/>
  <c r="BH1079" i="2"/>
  <c r="BG1079" i="2"/>
  <c r="BF1079" i="2"/>
  <c r="T1079" i="2"/>
  <c r="R1079" i="2"/>
  <c r="P1079" i="2"/>
  <c r="BI1077" i="2"/>
  <c r="BH1077" i="2"/>
  <c r="BG1077" i="2"/>
  <c r="BF1077" i="2"/>
  <c r="T1077" i="2"/>
  <c r="R1077" i="2"/>
  <c r="P1077" i="2"/>
  <c r="BI1075" i="2"/>
  <c r="BH1075" i="2"/>
  <c r="BG1075" i="2"/>
  <c r="BF1075" i="2"/>
  <c r="T1075" i="2"/>
  <c r="R1075" i="2"/>
  <c r="P1075" i="2"/>
  <c r="BI1073" i="2"/>
  <c r="BH1073" i="2"/>
  <c r="BG1073" i="2"/>
  <c r="BF1073" i="2"/>
  <c r="T1073" i="2"/>
  <c r="R1073" i="2"/>
  <c r="P1073" i="2"/>
  <c r="BI1071" i="2"/>
  <c r="BH1071" i="2"/>
  <c r="BG1071" i="2"/>
  <c r="BF1071" i="2"/>
  <c r="T1071" i="2"/>
  <c r="R1071" i="2"/>
  <c r="P1071" i="2"/>
  <c r="BI1069" i="2"/>
  <c r="BH1069" i="2"/>
  <c r="BG1069" i="2"/>
  <c r="BF1069" i="2"/>
  <c r="T1069" i="2"/>
  <c r="R1069" i="2"/>
  <c r="P1069" i="2"/>
  <c r="BI1066" i="2"/>
  <c r="BH1066" i="2"/>
  <c r="BG1066" i="2"/>
  <c r="BF1066" i="2"/>
  <c r="T1066" i="2"/>
  <c r="R1066" i="2"/>
  <c r="P1066" i="2"/>
  <c r="BI1064" i="2"/>
  <c r="BH1064" i="2"/>
  <c r="BG1064" i="2"/>
  <c r="BF1064" i="2"/>
  <c r="T1064" i="2"/>
  <c r="R1064" i="2"/>
  <c r="P1064" i="2"/>
  <c r="BI1062" i="2"/>
  <c r="BH1062" i="2"/>
  <c r="BG1062" i="2"/>
  <c r="BF1062" i="2"/>
  <c r="T1062" i="2"/>
  <c r="R1062" i="2"/>
  <c r="P1062" i="2"/>
  <c r="BI1060" i="2"/>
  <c r="BH1060" i="2"/>
  <c r="BG1060" i="2"/>
  <c r="BF1060" i="2"/>
  <c r="T1060" i="2"/>
  <c r="R1060" i="2"/>
  <c r="P1060" i="2"/>
  <c r="BI1056" i="2"/>
  <c r="BH1056" i="2"/>
  <c r="BG1056" i="2"/>
  <c r="BF1056" i="2"/>
  <c r="T1056" i="2"/>
  <c r="R1056" i="2"/>
  <c r="P1056" i="2"/>
  <c r="BI1049" i="2"/>
  <c r="BH1049" i="2"/>
  <c r="BG1049" i="2"/>
  <c r="BF1049" i="2"/>
  <c r="T1049" i="2"/>
  <c r="R1049" i="2"/>
  <c r="P1049" i="2"/>
  <c r="BI1045" i="2"/>
  <c r="BH1045" i="2"/>
  <c r="BG1045" i="2"/>
  <c r="BF1045" i="2"/>
  <c r="T1045" i="2"/>
  <c r="R1045" i="2"/>
  <c r="P1045" i="2"/>
  <c r="BI1039" i="2"/>
  <c r="BH1039" i="2"/>
  <c r="BG1039" i="2"/>
  <c r="BF1039" i="2"/>
  <c r="T1039" i="2"/>
  <c r="R1039" i="2"/>
  <c r="P1039" i="2"/>
  <c r="BI1036" i="2"/>
  <c r="BH1036" i="2"/>
  <c r="BG1036" i="2"/>
  <c r="BF1036" i="2"/>
  <c r="T1036" i="2"/>
  <c r="R1036" i="2"/>
  <c r="P1036" i="2"/>
  <c r="BI1033" i="2"/>
  <c r="BH1033" i="2"/>
  <c r="BG1033" i="2"/>
  <c r="BF1033" i="2"/>
  <c r="T1033" i="2"/>
  <c r="R1033" i="2"/>
  <c r="P1033" i="2"/>
  <c r="BI1030" i="2"/>
  <c r="BH1030" i="2"/>
  <c r="BG1030" i="2"/>
  <c r="BF1030" i="2"/>
  <c r="T1030" i="2"/>
  <c r="R1030" i="2"/>
  <c r="P1030" i="2"/>
  <c r="BI1027" i="2"/>
  <c r="BH1027" i="2"/>
  <c r="BG1027" i="2"/>
  <c r="BF1027" i="2"/>
  <c r="T1027" i="2"/>
  <c r="R1027" i="2"/>
  <c r="P1027" i="2"/>
  <c r="BI1024" i="2"/>
  <c r="BH1024" i="2"/>
  <c r="BG1024" i="2"/>
  <c r="BF1024" i="2"/>
  <c r="T1024" i="2"/>
  <c r="R1024" i="2"/>
  <c r="P1024" i="2"/>
  <c r="BI1020" i="2"/>
  <c r="BH1020" i="2"/>
  <c r="BG1020" i="2"/>
  <c r="BF1020" i="2"/>
  <c r="T1020" i="2"/>
  <c r="R1020" i="2"/>
  <c r="P1020" i="2"/>
  <c r="BI1016" i="2"/>
  <c r="BH1016" i="2"/>
  <c r="BG1016" i="2"/>
  <c r="BF1016" i="2"/>
  <c r="T1016" i="2"/>
  <c r="R1016" i="2"/>
  <c r="P1016" i="2"/>
  <c r="BI1010" i="2"/>
  <c r="BH1010" i="2"/>
  <c r="BG1010" i="2"/>
  <c r="BF1010" i="2"/>
  <c r="T1010" i="2"/>
  <c r="R1010" i="2"/>
  <c r="P1010" i="2"/>
  <c r="BI1008" i="2"/>
  <c r="BH1008" i="2"/>
  <c r="BG1008" i="2"/>
  <c r="BF1008" i="2"/>
  <c r="T1008" i="2"/>
  <c r="R1008" i="2"/>
  <c r="P1008" i="2"/>
  <c r="BI1006" i="2"/>
  <c r="BH1006" i="2"/>
  <c r="BG1006" i="2"/>
  <c r="BF1006" i="2"/>
  <c r="T1006" i="2"/>
  <c r="R1006" i="2"/>
  <c r="P1006" i="2"/>
  <c r="BI1004" i="2"/>
  <c r="BH1004" i="2"/>
  <c r="BG1004" i="2"/>
  <c r="BF1004" i="2"/>
  <c r="T1004" i="2"/>
  <c r="R1004" i="2"/>
  <c r="P1004" i="2"/>
  <c r="BI1000" i="2"/>
  <c r="BH1000" i="2"/>
  <c r="BG1000" i="2"/>
  <c r="BF1000" i="2"/>
  <c r="T1000" i="2"/>
  <c r="R1000" i="2"/>
  <c r="P1000" i="2"/>
  <c r="BI996" i="2"/>
  <c r="BH996" i="2"/>
  <c r="BG996" i="2"/>
  <c r="BF996" i="2"/>
  <c r="T996" i="2"/>
  <c r="R996" i="2"/>
  <c r="P996" i="2"/>
  <c r="BI994" i="2"/>
  <c r="BH994" i="2"/>
  <c r="BG994" i="2"/>
  <c r="BF994" i="2"/>
  <c r="T994" i="2"/>
  <c r="R994" i="2"/>
  <c r="P994" i="2"/>
  <c r="BI991" i="2"/>
  <c r="BH991" i="2"/>
  <c r="BG991" i="2"/>
  <c r="BF991" i="2"/>
  <c r="T991" i="2"/>
  <c r="R991" i="2"/>
  <c r="P991" i="2"/>
  <c r="BI988" i="2"/>
  <c r="BH988" i="2"/>
  <c r="BG988" i="2"/>
  <c r="BF988" i="2"/>
  <c r="T988" i="2"/>
  <c r="R988" i="2"/>
  <c r="P988" i="2"/>
  <c r="BI986" i="2"/>
  <c r="BH986" i="2"/>
  <c r="BG986" i="2"/>
  <c r="BF986" i="2"/>
  <c r="T986" i="2"/>
  <c r="R986" i="2"/>
  <c r="P986" i="2"/>
  <c r="BI983" i="2"/>
  <c r="BH983" i="2"/>
  <c r="BG983" i="2"/>
  <c r="BF983" i="2"/>
  <c r="T983" i="2"/>
  <c r="R983" i="2"/>
  <c r="P983" i="2"/>
  <c r="BI979" i="2"/>
  <c r="BH979" i="2"/>
  <c r="BG979" i="2"/>
  <c r="BF979" i="2"/>
  <c r="T979" i="2"/>
  <c r="R979" i="2"/>
  <c r="P979" i="2"/>
  <c r="BI977" i="2"/>
  <c r="BH977" i="2"/>
  <c r="BG977" i="2"/>
  <c r="BF977" i="2"/>
  <c r="T977" i="2"/>
  <c r="R977" i="2"/>
  <c r="P977" i="2"/>
  <c r="BI973" i="2"/>
  <c r="BH973" i="2"/>
  <c r="BG973" i="2"/>
  <c r="BF973" i="2"/>
  <c r="T973" i="2"/>
  <c r="R973" i="2"/>
  <c r="P973" i="2"/>
  <c r="BI971" i="2"/>
  <c r="BH971" i="2"/>
  <c r="BG971" i="2"/>
  <c r="BF971" i="2"/>
  <c r="T971" i="2"/>
  <c r="R971" i="2"/>
  <c r="P971" i="2"/>
  <c r="BI969" i="2"/>
  <c r="BH969" i="2"/>
  <c r="BG969" i="2"/>
  <c r="BF969" i="2"/>
  <c r="T969" i="2"/>
  <c r="R969" i="2"/>
  <c r="P969" i="2"/>
  <c r="BI967" i="2"/>
  <c r="BH967" i="2"/>
  <c r="BG967" i="2"/>
  <c r="BF967" i="2"/>
  <c r="T967" i="2"/>
  <c r="R967" i="2"/>
  <c r="P967" i="2"/>
  <c r="BI965" i="2"/>
  <c r="BH965" i="2"/>
  <c r="BG965" i="2"/>
  <c r="BF965" i="2"/>
  <c r="T965" i="2"/>
  <c r="R965" i="2"/>
  <c r="P965" i="2"/>
  <c r="BI961" i="2"/>
  <c r="BH961" i="2"/>
  <c r="BG961" i="2"/>
  <c r="BF961" i="2"/>
  <c r="T961" i="2"/>
  <c r="R961" i="2"/>
  <c r="P961" i="2"/>
  <c r="BI955" i="2"/>
  <c r="BH955" i="2"/>
  <c r="BG955" i="2"/>
  <c r="BF955" i="2"/>
  <c r="T955" i="2"/>
  <c r="R955" i="2"/>
  <c r="P955" i="2"/>
  <c r="BI947" i="2"/>
  <c r="BH947" i="2"/>
  <c r="BG947" i="2"/>
  <c r="BF947" i="2"/>
  <c r="T947" i="2"/>
  <c r="R947" i="2"/>
  <c r="P947" i="2"/>
  <c r="BI945" i="2"/>
  <c r="BH945" i="2"/>
  <c r="BG945" i="2"/>
  <c r="BF945" i="2"/>
  <c r="T945" i="2"/>
  <c r="R945" i="2"/>
  <c r="P945" i="2"/>
  <c r="BI943" i="2"/>
  <c r="BH943" i="2"/>
  <c r="BG943" i="2"/>
  <c r="BF943" i="2"/>
  <c r="T943" i="2"/>
  <c r="R943" i="2"/>
  <c r="P943" i="2"/>
  <c r="BI933" i="2"/>
  <c r="BH933" i="2"/>
  <c r="BG933" i="2"/>
  <c r="BF933" i="2"/>
  <c r="T933" i="2"/>
  <c r="R933" i="2"/>
  <c r="P933" i="2"/>
  <c r="BI931" i="2"/>
  <c r="BH931" i="2"/>
  <c r="BG931" i="2"/>
  <c r="BF931" i="2"/>
  <c r="T931" i="2"/>
  <c r="R931" i="2"/>
  <c r="P931" i="2"/>
  <c r="BI929" i="2"/>
  <c r="BH929" i="2"/>
  <c r="BG929" i="2"/>
  <c r="BF929" i="2"/>
  <c r="T929" i="2"/>
  <c r="R929" i="2"/>
  <c r="P929" i="2"/>
  <c r="BI927" i="2"/>
  <c r="BH927" i="2"/>
  <c r="BG927" i="2"/>
  <c r="BF927" i="2"/>
  <c r="T927" i="2"/>
  <c r="R927" i="2"/>
  <c r="P927" i="2"/>
  <c r="BI925" i="2"/>
  <c r="BH925" i="2"/>
  <c r="BG925" i="2"/>
  <c r="BF925" i="2"/>
  <c r="T925" i="2"/>
  <c r="R925" i="2"/>
  <c r="P925" i="2"/>
  <c r="BI923" i="2"/>
  <c r="BH923" i="2"/>
  <c r="BG923" i="2"/>
  <c r="BF923" i="2"/>
  <c r="T923" i="2"/>
  <c r="R923" i="2"/>
  <c r="P923" i="2"/>
  <c r="BI920" i="2"/>
  <c r="BH920" i="2"/>
  <c r="BG920" i="2"/>
  <c r="BF920" i="2"/>
  <c r="T920" i="2"/>
  <c r="T919" i="2"/>
  <c r="R920" i="2"/>
  <c r="R919" i="2"/>
  <c r="P920" i="2"/>
  <c r="P919" i="2" s="1"/>
  <c r="BI918" i="2"/>
  <c r="BH918" i="2"/>
  <c r="BG918" i="2"/>
  <c r="BF918" i="2"/>
  <c r="T918" i="2"/>
  <c r="R918" i="2"/>
  <c r="P918" i="2"/>
  <c r="BI916" i="2"/>
  <c r="BH916" i="2"/>
  <c r="BG916" i="2"/>
  <c r="BF916" i="2"/>
  <c r="T916" i="2"/>
  <c r="R916" i="2"/>
  <c r="P916" i="2"/>
  <c r="BI915" i="2"/>
  <c r="BH915" i="2"/>
  <c r="BG915" i="2"/>
  <c r="BF915" i="2"/>
  <c r="T915" i="2"/>
  <c r="R915" i="2"/>
  <c r="P915" i="2"/>
  <c r="BI914" i="2"/>
  <c r="BH914" i="2"/>
  <c r="BG914" i="2"/>
  <c r="BF914" i="2"/>
  <c r="T914" i="2"/>
  <c r="R914" i="2"/>
  <c r="P914" i="2"/>
  <c r="BI910" i="2"/>
  <c r="BH910" i="2"/>
  <c r="BG910" i="2"/>
  <c r="BF910" i="2"/>
  <c r="T910" i="2"/>
  <c r="R910" i="2"/>
  <c r="P910" i="2"/>
  <c r="BI908" i="2"/>
  <c r="BH908" i="2"/>
  <c r="BG908" i="2"/>
  <c r="BF908" i="2"/>
  <c r="T908" i="2"/>
  <c r="R908" i="2"/>
  <c r="P908" i="2"/>
  <c r="BI906" i="2"/>
  <c r="BH906" i="2"/>
  <c r="BG906" i="2"/>
  <c r="BF906" i="2"/>
  <c r="T906" i="2"/>
  <c r="R906" i="2"/>
  <c r="P906" i="2"/>
  <c r="BI904" i="2"/>
  <c r="BH904" i="2"/>
  <c r="BG904" i="2"/>
  <c r="BF904" i="2"/>
  <c r="T904" i="2"/>
  <c r="R904" i="2"/>
  <c r="P904" i="2"/>
  <c r="BI896" i="2"/>
  <c r="BH896" i="2"/>
  <c r="BG896" i="2"/>
  <c r="BF896" i="2"/>
  <c r="T896" i="2"/>
  <c r="R896" i="2"/>
  <c r="P896" i="2"/>
  <c r="BI891" i="2"/>
  <c r="BH891" i="2"/>
  <c r="BG891" i="2"/>
  <c r="BF891" i="2"/>
  <c r="T891" i="2"/>
  <c r="R891" i="2"/>
  <c r="P891" i="2"/>
  <c r="BI875" i="2"/>
  <c r="BH875" i="2"/>
  <c r="BG875" i="2"/>
  <c r="BF875" i="2"/>
  <c r="T875" i="2"/>
  <c r="R875" i="2"/>
  <c r="P875" i="2"/>
  <c r="BI870" i="2"/>
  <c r="BH870" i="2"/>
  <c r="BG870" i="2"/>
  <c r="BF870" i="2"/>
  <c r="T870" i="2"/>
  <c r="R870" i="2"/>
  <c r="P870" i="2"/>
  <c r="BI867" i="2"/>
  <c r="BH867" i="2"/>
  <c r="BG867" i="2"/>
  <c r="BF867" i="2"/>
  <c r="T867" i="2"/>
  <c r="R867" i="2"/>
  <c r="P867" i="2"/>
  <c r="BI865" i="2"/>
  <c r="BH865" i="2"/>
  <c r="BG865" i="2"/>
  <c r="BF865" i="2"/>
  <c r="T865" i="2"/>
  <c r="R865" i="2"/>
  <c r="P865" i="2"/>
  <c r="BI863" i="2"/>
  <c r="BH863" i="2"/>
  <c r="BG863" i="2"/>
  <c r="BF863" i="2"/>
  <c r="T863" i="2"/>
  <c r="R863" i="2"/>
  <c r="P863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48" i="2"/>
  <c r="BH848" i="2"/>
  <c r="BG848" i="2"/>
  <c r="BF848" i="2"/>
  <c r="T848" i="2"/>
  <c r="R848" i="2"/>
  <c r="P848" i="2"/>
  <c r="BI847" i="2"/>
  <c r="BH847" i="2"/>
  <c r="BG847" i="2"/>
  <c r="BF847" i="2"/>
  <c r="T847" i="2"/>
  <c r="R847" i="2"/>
  <c r="P847" i="2"/>
  <c r="BI844" i="2"/>
  <c r="BH844" i="2"/>
  <c r="BG844" i="2"/>
  <c r="BF844" i="2"/>
  <c r="T844" i="2"/>
  <c r="R844" i="2"/>
  <c r="P844" i="2"/>
  <c r="BI841" i="2"/>
  <c r="BH841" i="2"/>
  <c r="BG841" i="2"/>
  <c r="BF841" i="2"/>
  <c r="T841" i="2"/>
  <c r="R841" i="2"/>
  <c r="P841" i="2"/>
  <c r="BI839" i="2"/>
  <c r="BH839" i="2"/>
  <c r="BG839" i="2"/>
  <c r="BF839" i="2"/>
  <c r="T839" i="2"/>
  <c r="R839" i="2"/>
  <c r="P839" i="2"/>
  <c r="BI833" i="2"/>
  <c r="BH833" i="2"/>
  <c r="BG833" i="2"/>
  <c r="BF833" i="2"/>
  <c r="T833" i="2"/>
  <c r="R833" i="2"/>
  <c r="P833" i="2"/>
  <c r="BI826" i="2"/>
  <c r="BH826" i="2"/>
  <c r="BG826" i="2"/>
  <c r="BF826" i="2"/>
  <c r="T826" i="2"/>
  <c r="R826" i="2"/>
  <c r="P826" i="2"/>
  <c r="BI822" i="2"/>
  <c r="BH822" i="2"/>
  <c r="BG822" i="2"/>
  <c r="BF822" i="2"/>
  <c r="T822" i="2"/>
  <c r="R822" i="2"/>
  <c r="P822" i="2"/>
  <c r="BI817" i="2"/>
  <c r="BH817" i="2"/>
  <c r="BG817" i="2"/>
  <c r="BF817" i="2"/>
  <c r="T817" i="2"/>
  <c r="R817" i="2"/>
  <c r="P817" i="2"/>
  <c r="BI802" i="2"/>
  <c r="BH802" i="2"/>
  <c r="BG802" i="2"/>
  <c r="BF802" i="2"/>
  <c r="T802" i="2"/>
  <c r="R802" i="2"/>
  <c r="P802" i="2"/>
  <c r="BI798" i="2"/>
  <c r="BH798" i="2"/>
  <c r="BG798" i="2"/>
  <c r="BF798" i="2"/>
  <c r="T798" i="2"/>
  <c r="R798" i="2"/>
  <c r="P798" i="2"/>
  <c r="BI796" i="2"/>
  <c r="BH796" i="2"/>
  <c r="BG796" i="2"/>
  <c r="BF796" i="2"/>
  <c r="T796" i="2"/>
  <c r="R796" i="2"/>
  <c r="P796" i="2"/>
  <c r="BI793" i="2"/>
  <c r="BH793" i="2"/>
  <c r="BG793" i="2"/>
  <c r="BF793" i="2"/>
  <c r="T793" i="2"/>
  <c r="R793" i="2"/>
  <c r="P793" i="2"/>
  <c r="BI791" i="2"/>
  <c r="BH791" i="2"/>
  <c r="BG791" i="2"/>
  <c r="BF791" i="2"/>
  <c r="T791" i="2"/>
  <c r="R791" i="2"/>
  <c r="P791" i="2"/>
  <c r="BI783" i="2"/>
  <c r="BH783" i="2"/>
  <c r="BG783" i="2"/>
  <c r="BF783" i="2"/>
  <c r="T783" i="2"/>
  <c r="R783" i="2"/>
  <c r="P783" i="2"/>
  <c r="BI779" i="2"/>
  <c r="BH779" i="2"/>
  <c r="BG779" i="2"/>
  <c r="BF779" i="2"/>
  <c r="T779" i="2"/>
  <c r="R779" i="2"/>
  <c r="P779" i="2"/>
  <c r="BI776" i="2"/>
  <c r="BH776" i="2"/>
  <c r="BG776" i="2"/>
  <c r="BF776" i="2"/>
  <c r="T776" i="2"/>
  <c r="R776" i="2"/>
  <c r="P776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4" i="2"/>
  <c r="BH764" i="2"/>
  <c r="BG764" i="2"/>
  <c r="BF764" i="2"/>
  <c r="T764" i="2"/>
  <c r="R764" i="2"/>
  <c r="P764" i="2"/>
  <c r="BI761" i="2"/>
  <c r="BH761" i="2"/>
  <c r="BG761" i="2"/>
  <c r="BF761" i="2"/>
  <c r="T761" i="2"/>
  <c r="R761" i="2"/>
  <c r="P761" i="2"/>
  <c r="BI758" i="2"/>
  <c r="BH758" i="2"/>
  <c r="BG758" i="2"/>
  <c r="BF758" i="2"/>
  <c r="T758" i="2"/>
  <c r="R758" i="2"/>
  <c r="P758" i="2"/>
  <c r="BI755" i="2"/>
  <c r="BH755" i="2"/>
  <c r="BG755" i="2"/>
  <c r="BF755" i="2"/>
  <c r="T755" i="2"/>
  <c r="R755" i="2"/>
  <c r="P755" i="2"/>
  <c r="BI754" i="2"/>
  <c r="BH754" i="2"/>
  <c r="BG754" i="2"/>
  <c r="BF754" i="2"/>
  <c r="T754" i="2"/>
  <c r="R754" i="2"/>
  <c r="P754" i="2"/>
  <c r="BI752" i="2"/>
  <c r="BH752" i="2"/>
  <c r="BG752" i="2"/>
  <c r="BF752" i="2"/>
  <c r="T752" i="2"/>
  <c r="R752" i="2"/>
  <c r="P752" i="2"/>
  <c r="BI750" i="2"/>
  <c r="BH750" i="2"/>
  <c r="BG750" i="2"/>
  <c r="BF750" i="2"/>
  <c r="T750" i="2"/>
  <c r="R750" i="2"/>
  <c r="P750" i="2"/>
  <c r="BI746" i="2"/>
  <c r="BH746" i="2"/>
  <c r="BG746" i="2"/>
  <c r="BF746" i="2"/>
  <c r="T746" i="2"/>
  <c r="R746" i="2"/>
  <c r="P746" i="2"/>
  <c r="BI742" i="2"/>
  <c r="BH742" i="2"/>
  <c r="BG742" i="2"/>
  <c r="BF742" i="2"/>
  <c r="T742" i="2"/>
  <c r="R742" i="2"/>
  <c r="P742" i="2"/>
  <c r="BI741" i="2"/>
  <c r="BH741" i="2"/>
  <c r="BG741" i="2"/>
  <c r="BF741" i="2"/>
  <c r="T741" i="2"/>
  <c r="R741" i="2"/>
  <c r="P741" i="2"/>
  <c r="BI737" i="2"/>
  <c r="BH737" i="2"/>
  <c r="BG737" i="2"/>
  <c r="BF737" i="2"/>
  <c r="T737" i="2"/>
  <c r="R737" i="2"/>
  <c r="P737" i="2"/>
  <c r="BI734" i="2"/>
  <c r="BH734" i="2"/>
  <c r="BG734" i="2"/>
  <c r="BF734" i="2"/>
  <c r="T734" i="2"/>
  <c r="R734" i="2"/>
  <c r="P734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1" i="2"/>
  <c r="BH711" i="2"/>
  <c r="BG711" i="2"/>
  <c r="BF711" i="2"/>
  <c r="T711" i="2"/>
  <c r="R711" i="2"/>
  <c r="P711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1" i="2"/>
  <c r="BH691" i="2"/>
  <c r="BG691" i="2"/>
  <c r="BF691" i="2"/>
  <c r="T691" i="2"/>
  <c r="R691" i="2"/>
  <c r="P691" i="2"/>
  <c r="BI688" i="2"/>
  <c r="BH688" i="2"/>
  <c r="BG688" i="2"/>
  <c r="BF688" i="2"/>
  <c r="T688" i="2"/>
  <c r="R688" i="2"/>
  <c r="P688" i="2"/>
  <c r="BI684" i="2"/>
  <c r="BH684" i="2"/>
  <c r="BG684" i="2"/>
  <c r="BF684" i="2"/>
  <c r="T684" i="2"/>
  <c r="R684" i="2"/>
  <c r="P684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0" i="2"/>
  <c r="BH670" i="2"/>
  <c r="BG670" i="2"/>
  <c r="BF670" i="2"/>
  <c r="T670" i="2"/>
  <c r="R670" i="2"/>
  <c r="P670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1" i="2"/>
  <c r="BH661" i="2"/>
  <c r="BG661" i="2"/>
  <c r="BF661" i="2"/>
  <c r="T661" i="2"/>
  <c r="R661" i="2"/>
  <c r="P661" i="2"/>
  <c r="BI656" i="2"/>
  <c r="BH656" i="2"/>
  <c r="BG656" i="2"/>
  <c r="BF656" i="2"/>
  <c r="T656" i="2"/>
  <c r="R656" i="2"/>
  <c r="P656" i="2"/>
  <c r="BI654" i="2"/>
  <c r="BH654" i="2"/>
  <c r="BG654" i="2"/>
  <c r="BF654" i="2"/>
  <c r="T654" i="2"/>
  <c r="R654" i="2"/>
  <c r="P654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41" i="2"/>
  <c r="BH641" i="2"/>
  <c r="BG641" i="2"/>
  <c r="BF641" i="2"/>
  <c r="T641" i="2"/>
  <c r="R641" i="2"/>
  <c r="P641" i="2"/>
  <c r="BI632" i="2"/>
  <c r="BH632" i="2"/>
  <c r="BG632" i="2"/>
  <c r="BF632" i="2"/>
  <c r="T632" i="2"/>
  <c r="R632" i="2"/>
  <c r="P632" i="2"/>
  <c r="BI624" i="2"/>
  <c r="BH624" i="2"/>
  <c r="BG624" i="2"/>
  <c r="BF624" i="2"/>
  <c r="T624" i="2"/>
  <c r="R624" i="2"/>
  <c r="P624" i="2"/>
  <c r="BI618" i="2"/>
  <c r="BH618" i="2"/>
  <c r="BG618" i="2"/>
  <c r="BF618" i="2"/>
  <c r="T618" i="2"/>
  <c r="R618" i="2"/>
  <c r="P618" i="2"/>
  <c r="BI614" i="2"/>
  <c r="BH614" i="2"/>
  <c r="BG614" i="2"/>
  <c r="BF614" i="2"/>
  <c r="T614" i="2"/>
  <c r="R614" i="2"/>
  <c r="P614" i="2"/>
  <c r="BI580" i="2"/>
  <c r="BH580" i="2"/>
  <c r="BG580" i="2"/>
  <c r="BF580" i="2"/>
  <c r="T580" i="2"/>
  <c r="R580" i="2"/>
  <c r="P580" i="2"/>
  <c r="BI570" i="2"/>
  <c r="BH570" i="2"/>
  <c r="BG570" i="2"/>
  <c r="BF570" i="2"/>
  <c r="T570" i="2"/>
  <c r="R570" i="2"/>
  <c r="P570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44" i="2"/>
  <c r="BH544" i="2"/>
  <c r="BG544" i="2"/>
  <c r="BF544" i="2"/>
  <c r="T544" i="2"/>
  <c r="R544" i="2"/>
  <c r="P544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R517" i="2"/>
  <c r="P517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1" i="2"/>
  <c r="BH501" i="2"/>
  <c r="BG501" i="2"/>
  <c r="BF501" i="2"/>
  <c r="T501" i="2"/>
  <c r="R501" i="2"/>
  <c r="P50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39" i="2"/>
  <c r="BH439" i="2"/>
  <c r="BG439" i="2"/>
  <c r="BF439" i="2"/>
  <c r="T439" i="2"/>
  <c r="R439" i="2"/>
  <c r="P439" i="2"/>
  <c r="BI430" i="2"/>
  <c r="BH430" i="2"/>
  <c r="BG430" i="2"/>
  <c r="BF430" i="2"/>
  <c r="T430" i="2"/>
  <c r="R430" i="2"/>
  <c r="P430" i="2"/>
  <c r="BI425" i="2"/>
  <c r="BH425" i="2"/>
  <c r="BG425" i="2"/>
  <c r="BF425" i="2"/>
  <c r="T425" i="2"/>
  <c r="R425" i="2"/>
  <c r="P425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4" i="2"/>
  <c r="BH394" i="2"/>
  <c r="BG394" i="2"/>
  <c r="BF394" i="2"/>
  <c r="T394" i="2"/>
  <c r="R394" i="2"/>
  <c r="P394" i="2"/>
  <c r="BI390" i="2"/>
  <c r="BH390" i="2"/>
  <c r="BG390" i="2"/>
  <c r="BF390" i="2"/>
  <c r="T390" i="2"/>
  <c r="R390" i="2"/>
  <c r="P390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299" i="2"/>
  <c r="BH299" i="2"/>
  <c r="BG299" i="2"/>
  <c r="BF299" i="2"/>
  <c r="T299" i="2"/>
  <c r="R299" i="2"/>
  <c r="P299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0" i="2"/>
  <c r="BH280" i="2"/>
  <c r="BG280" i="2"/>
  <c r="BF280" i="2"/>
  <c r="T280" i="2"/>
  <c r="R280" i="2"/>
  <c r="P280" i="2"/>
  <c r="BI266" i="2"/>
  <c r="BH266" i="2"/>
  <c r="BG266" i="2"/>
  <c r="BF266" i="2"/>
  <c r="T266" i="2"/>
  <c r="R266" i="2"/>
  <c r="P266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37" i="2"/>
  <c r="BH237" i="2"/>
  <c r="BG237" i="2"/>
  <c r="BF237" i="2"/>
  <c r="T237" i="2"/>
  <c r="R237" i="2"/>
  <c r="P237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197" i="2"/>
  <c r="BH197" i="2"/>
  <c r="BG197" i="2"/>
  <c r="BF197" i="2"/>
  <c r="T197" i="2"/>
  <c r="R197" i="2"/>
  <c r="P197" i="2"/>
  <c r="BI188" i="2"/>
  <c r="BH188" i="2"/>
  <c r="BG188" i="2"/>
  <c r="BF188" i="2"/>
  <c r="T188" i="2"/>
  <c r="R188" i="2"/>
  <c r="P188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62" i="2"/>
  <c r="BH162" i="2"/>
  <c r="BG162" i="2"/>
  <c r="BF162" i="2"/>
  <c r="T162" i="2"/>
  <c r="R162" i="2"/>
  <c r="P162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J134" i="2"/>
  <c r="J133" i="2"/>
  <c r="F133" i="2"/>
  <c r="F131" i="2"/>
  <c r="E129" i="2"/>
  <c r="J92" i="2"/>
  <c r="J91" i="2"/>
  <c r="F91" i="2"/>
  <c r="F89" i="2"/>
  <c r="E87" i="2"/>
  <c r="J18" i="2"/>
  <c r="E18" i="2"/>
  <c r="F134" i="2" s="1"/>
  <c r="J17" i="2"/>
  <c r="J12" i="2"/>
  <c r="J89" i="2" s="1"/>
  <c r="E7" i="2"/>
  <c r="E127" i="2" s="1"/>
  <c r="L90" i="1"/>
  <c r="AM90" i="1"/>
  <c r="AM89" i="1"/>
  <c r="L89" i="1"/>
  <c r="AM87" i="1"/>
  <c r="L87" i="1"/>
  <c r="L85" i="1"/>
  <c r="L84" i="1"/>
  <c r="J1130" i="2"/>
  <c r="BK977" i="2"/>
  <c r="BK701" i="2"/>
  <c r="BK645" i="2"/>
  <c r="BK542" i="2"/>
  <c r="J339" i="2"/>
  <c r="AS94" i="1"/>
  <c r="J904" i="2"/>
  <c r="BK798" i="2"/>
  <c r="J331" i="2"/>
  <c r="BK1088" i="2"/>
  <c r="J1030" i="2"/>
  <c r="BK896" i="2"/>
  <c r="BK779" i="2"/>
  <c r="J691" i="2"/>
  <c r="J645" i="2"/>
  <c r="BK327" i="2"/>
  <c r="BK256" i="2"/>
  <c r="J140" i="2"/>
  <c r="J947" i="2"/>
  <c r="J1000" i="2"/>
  <c r="J933" i="2"/>
  <c r="BK678" i="2"/>
  <c r="BK417" i="2"/>
  <c r="J378" i="2"/>
  <c r="J237" i="2"/>
  <c r="J1091" i="2"/>
  <c r="J826" i="2"/>
  <c r="BK695" i="2"/>
  <c r="BK411" i="2"/>
  <c r="J371" i="2"/>
  <c r="BK1081" i="2"/>
  <c r="J965" i="2"/>
  <c r="J915" i="2"/>
  <c r="J798" i="2"/>
  <c r="BK501" i="2"/>
  <c r="BK313" i="2"/>
  <c r="J147" i="2"/>
  <c r="J1006" i="2"/>
  <c r="BK914" i="2"/>
  <c r="J266" i="2"/>
  <c r="BK1111" i="2"/>
  <c r="BK1069" i="2"/>
  <c r="J945" i="2"/>
  <c r="BK769" i="2"/>
  <c r="BK742" i="2"/>
  <c r="J618" i="2"/>
  <c r="BK467" i="2"/>
  <c r="BK406" i="2"/>
  <c r="BK1085" i="2"/>
  <c r="J1062" i="2"/>
  <c r="BK858" i="2"/>
  <c r="J1010" i="2"/>
  <c r="J847" i="2"/>
  <c r="BK771" i="2"/>
  <c r="J727" i="2"/>
  <c r="BK443" i="2"/>
  <c r="J216" i="3"/>
  <c r="BK193" i="3"/>
  <c r="J217" i="3"/>
  <c r="BK207" i="3"/>
  <c r="J185" i="3"/>
  <c r="BK178" i="3"/>
  <c r="BK210" i="3"/>
  <c r="BK185" i="3"/>
  <c r="BK171" i="3"/>
  <c r="BK216" i="3"/>
  <c r="BK197" i="3"/>
  <c r="J171" i="3"/>
  <c r="J134" i="3"/>
  <c r="J206" i="3"/>
  <c r="J188" i="3"/>
  <c r="J207" i="3"/>
  <c r="BK177" i="3"/>
  <c r="BK205" i="3"/>
  <c r="J163" i="3"/>
  <c r="J198" i="3"/>
  <c r="J176" i="3"/>
  <c r="J187" i="3"/>
  <c r="BK137" i="4"/>
  <c r="J159" i="4"/>
  <c r="J137" i="4"/>
  <c r="J169" i="4"/>
  <c r="J157" i="4"/>
  <c r="BK142" i="4"/>
  <c r="J136" i="4"/>
  <c r="J162" i="4"/>
  <c r="J154" i="4"/>
  <c r="BK166" i="4"/>
  <c r="J156" i="4"/>
  <c r="J130" i="4"/>
  <c r="BK151" i="4"/>
  <c r="BK159" i="4"/>
  <c r="J150" i="4"/>
  <c r="BK152" i="4"/>
  <c r="BK135" i="4"/>
  <c r="J144" i="4"/>
  <c r="J133" i="4"/>
  <c r="BK142" i="5"/>
  <c r="BK124" i="5"/>
  <c r="BK138" i="5"/>
  <c r="BK125" i="5"/>
  <c r="BK136" i="5"/>
  <c r="BK127" i="5"/>
  <c r="J139" i="5"/>
  <c r="J128" i="5"/>
  <c r="J123" i="5"/>
  <c r="BK303" i="6"/>
  <c r="J286" i="6"/>
  <c r="J271" i="6"/>
  <c r="BK157" i="6"/>
  <c r="BK300" i="6"/>
  <c r="BK284" i="6"/>
  <c r="J265" i="6"/>
  <c r="BK235" i="6"/>
  <c r="BK225" i="6"/>
  <c r="J176" i="6"/>
  <c r="J305" i="6"/>
  <c r="BK298" i="6"/>
  <c r="J280" i="6"/>
  <c r="J202" i="6"/>
  <c r="BK194" i="6"/>
  <c r="J276" i="6"/>
  <c r="J266" i="6"/>
  <c r="BK217" i="6"/>
  <c r="J205" i="6"/>
  <c r="BK191" i="6"/>
  <c r="J167" i="6"/>
  <c r="BK291" i="6"/>
  <c r="J264" i="6"/>
  <c r="J225" i="6"/>
  <c r="J191" i="6"/>
  <c r="BK277" i="6"/>
  <c r="BK266" i="6"/>
  <c r="J256" i="6"/>
  <c r="BK242" i="6"/>
  <c r="J211" i="6"/>
  <c r="BK187" i="6"/>
  <c r="BK163" i="6"/>
  <c r="BK155" i="6"/>
  <c r="J285" i="6"/>
  <c r="J240" i="6"/>
  <c r="BK159" i="6"/>
  <c r="J282" i="6"/>
  <c r="BK252" i="6"/>
  <c r="BK237" i="6"/>
  <c r="J226" i="6"/>
  <c r="J185" i="6"/>
  <c r="J175" i="6"/>
  <c r="BK158" i="6"/>
  <c r="BK240" i="6"/>
  <c r="J201" i="6"/>
  <c r="BK167" i="6"/>
  <c r="BK269" i="6"/>
  <c r="J244" i="6"/>
  <c r="BK179" i="6"/>
  <c r="J170" i="6"/>
  <c r="BK249" i="6"/>
  <c r="J233" i="6"/>
  <c r="BK211" i="6"/>
  <c r="J189" i="6"/>
  <c r="J165" i="6"/>
  <c r="J152" i="6"/>
  <c r="BK257" i="6"/>
  <c r="J242" i="6"/>
  <c r="BK208" i="6"/>
  <c r="BK162" i="6"/>
  <c r="BK408" i="7"/>
  <c r="BK374" i="7"/>
  <c r="BK268" i="7"/>
  <c r="J408" i="7"/>
  <c r="J314" i="7"/>
  <c r="BK289" i="7"/>
  <c r="J247" i="7"/>
  <c r="J345" i="7"/>
  <c r="J402" i="7"/>
  <c r="J323" i="7"/>
  <c r="BK224" i="7"/>
  <c r="BK363" i="7"/>
  <c r="BK352" i="7"/>
  <c r="BK310" i="7"/>
  <c r="BK238" i="7"/>
  <c r="J262" i="7"/>
  <c r="J231" i="7"/>
  <c r="J380" i="7"/>
  <c r="BK366" i="7"/>
  <c r="J309" i="7"/>
  <c r="J261" i="7"/>
  <c r="BK371" i="7"/>
  <c r="BK293" i="7"/>
  <c r="BK235" i="7"/>
  <c r="J202" i="7"/>
  <c r="BK359" i="7"/>
  <c r="BK190" i="7"/>
  <c r="J399" i="7"/>
  <c r="J356" i="7"/>
  <c r="J338" i="7"/>
  <c r="J313" i="7"/>
  <c r="BK151" i="7"/>
  <c r="BK345" i="7"/>
  <c r="J296" i="7"/>
  <c r="BK269" i="7"/>
  <c r="J405" i="7"/>
  <c r="BK353" i="7"/>
  <c r="BK303" i="7"/>
  <c r="BK251" i="7"/>
  <c r="J206" i="7"/>
  <c r="BK145" i="8"/>
  <c r="J131" i="8"/>
  <c r="BK129" i="8"/>
  <c r="J135" i="8"/>
  <c r="BK1087" i="2"/>
  <c r="J971" i="2"/>
  <c r="J910" i="2"/>
  <c r="BK826" i="2"/>
  <c r="J439" i="2"/>
  <c r="J376" i="2"/>
  <c r="J293" i="2"/>
  <c r="J1139" i="2"/>
  <c r="BK1079" i="2"/>
  <c r="BK967" i="2"/>
  <c r="J783" i="2"/>
  <c r="BK750" i="2"/>
  <c r="J656" i="2"/>
  <c r="BK505" i="2"/>
  <c r="BK374" i="2"/>
  <c r="J223" i="2"/>
  <c r="J1008" i="2"/>
  <c r="BK927" i="2"/>
  <c r="J986" i="2"/>
  <c r="J967" i="2"/>
  <c r="BK833" i="2"/>
  <c r="J731" i="2"/>
  <c r="J666" i="2"/>
  <c r="J445" i="2"/>
  <c r="BK382" i="2"/>
  <c r="BK299" i="2"/>
  <c r="J1169" i="2"/>
  <c r="J1111" i="2"/>
  <c r="BK856" i="2"/>
  <c r="J754" i="2"/>
  <c r="BK652" i="2"/>
  <c r="BK425" i="2"/>
  <c r="J316" i="2"/>
  <c r="J142" i="2"/>
  <c r="BK1010" i="2"/>
  <c r="J927" i="2"/>
  <c r="BK802" i="2"/>
  <c r="BK378" i="2"/>
  <c r="J155" i="2"/>
  <c r="J1137" i="2"/>
  <c r="BK920" i="2"/>
  <c r="BK904" i="2"/>
  <c r="J742" i="2"/>
  <c r="BK721" i="2"/>
  <c r="BK703" i="2"/>
  <c r="BK680" i="2"/>
  <c r="J641" i="2"/>
  <c r="J564" i="2"/>
  <c r="BK517" i="2"/>
  <c r="J477" i="2"/>
  <c r="J409" i="2"/>
  <c r="BK398" i="2"/>
  <c r="BK381" i="2"/>
  <c r="BK376" i="2"/>
  <c r="J327" i="2"/>
  <c r="BK317" i="2"/>
  <c r="J256" i="2"/>
  <c r="J162" i="2"/>
  <c r="BK1071" i="2"/>
  <c r="BK1030" i="2"/>
  <c r="BK971" i="2"/>
  <c r="J791" i="2"/>
  <c r="BK761" i="2"/>
  <c r="BK711" i="2"/>
  <c r="BK538" i="2"/>
  <c r="J408" i="2"/>
  <c r="J1075" i="2"/>
  <c r="J764" i="2"/>
  <c r="J1056" i="2"/>
  <c r="J914" i="2"/>
  <c r="BK791" i="2"/>
  <c r="J542" i="2"/>
  <c r="BK404" i="2"/>
  <c r="BK202" i="3"/>
  <c r="BK186" i="3"/>
  <c r="BK203" i="3"/>
  <c r="BK183" i="3"/>
  <c r="J151" i="3"/>
  <c r="BK189" i="3"/>
  <c r="J177" i="3"/>
  <c r="BK201" i="3"/>
  <c r="BK195" i="3"/>
  <c r="J209" i="3"/>
  <c r="J192" i="3"/>
  <c r="J182" i="3"/>
  <c r="BK194" i="3"/>
  <c r="BK191" i="3"/>
  <c r="J150" i="3"/>
  <c r="BK141" i="3"/>
  <c r="BK161" i="4"/>
  <c r="BK138" i="4"/>
  <c r="J166" i="4"/>
  <c r="J147" i="4"/>
  <c r="BK165" i="4"/>
  <c r="BK143" i="4"/>
  <c r="BK126" i="4"/>
  <c r="BK164" i="4"/>
  <c r="BK172" i="4"/>
  <c r="BK133" i="4"/>
  <c r="J294" i="6"/>
  <c r="BK264" i="6"/>
  <c r="BK199" i="6"/>
  <c r="J174" i="6"/>
  <c r="J292" i="6"/>
  <c r="J210" i="6"/>
  <c r="J187" i="6"/>
  <c r="BK272" i="6"/>
  <c r="BK248" i="6"/>
  <c r="BK212" i="6"/>
  <c r="BK174" i="6"/>
  <c r="J281" i="6"/>
  <c r="J231" i="6"/>
  <c r="J151" i="6"/>
  <c r="J283" i="6"/>
  <c r="J261" i="6"/>
  <c r="J247" i="6"/>
  <c r="BK219" i="6"/>
  <c r="BK183" i="6"/>
  <c r="J148" i="6"/>
  <c r="BK241" i="6"/>
  <c r="J178" i="6"/>
  <c r="BK281" i="6"/>
  <c r="J1135" i="2"/>
  <c r="BK1060" i="2"/>
  <c r="BK865" i="2"/>
  <c r="J709" i="2"/>
  <c r="J614" i="2"/>
  <c r="J517" i="2"/>
  <c r="J295" i="2"/>
  <c r="BK266" i="2"/>
  <c r="BK162" i="2"/>
  <c r="J1095" i="2"/>
  <c r="BK915" i="2"/>
  <c r="BK847" i="2"/>
  <c r="BK725" i="2"/>
  <c r="BK654" i="2"/>
  <c r="J382" i="2"/>
  <c r="J1155" i="2"/>
  <c r="BK1093" i="2"/>
  <c r="BK969" i="2"/>
  <c r="J925" i="2"/>
  <c r="BK841" i="2"/>
  <c r="BK666" i="2"/>
  <c r="BK507" i="2"/>
  <c r="BK372" i="2"/>
  <c r="J318" i="2"/>
  <c r="BK147" i="2"/>
  <c r="J994" i="2"/>
  <c r="BK1077" i="2"/>
  <c r="BK955" i="2"/>
  <c r="J852" i="2"/>
  <c r="J750" i="2"/>
  <c r="J544" i="2"/>
  <c r="J505" i="2"/>
  <c r="J315" i="2"/>
  <c r="BK151" i="2"/>
  <c r="BK1159" i="2"/>
  <c r="J1083" i="2"/>
  <c r="J746" i="2"/>
  <c r="J697" i="2"/>
  <c r="J373" i="2"/>
  <c r="BK318" i="2"/>
  <c r="BK218" i="2"/>
  <c r="BK925" i="2"/>
  <c r="J703" i="2"/>
  <c r="J404" i="2"/>
  <c r="BK339" i="2"/>
  <c r="BK180" i="2"/>
  <c r="J1123" i="2"/>
  <c r="J906" i="2"/>
  <c r="BK817" i="2"/>
  <c r="J723" i="2"/>
  <c r="BK705" i="2"/>
  <c r="J699" i="2"/>
  <c r="BK684" i="2"/>
  <c r="BK643" i="2"/>
  <c r="J566" i="2"/>
  <c r="J540" i="2"/>
  <c r="BK479" i="2"/>
  <c r="BK408" i="2"/>
  <c r="J385" i="2"/>
  <c r="BK335" i="2"/>
  <c r="J322" i="2"/>
  <c r="J290" i="2"/>
  <c r="J180" i="2"/>
  <c r="BK142" i="2"/>
  <c r="BK1049" i="2"/>
  <c r="BK1008" i="2"/>
  <c r="BK848" i="2"/>
  <c r="J767" i="2"/>
  <c r="BK741" i="2"/>
  <c r="J536" i="2"/>
  <c r="J1087" i="2"/>
  <c r="BK1000" i="2"/>
  <c r="BK844" i="2"/>
  <c r="J991" i="2"/>
  <c r="J793" i="2"/>
  <c r="BK729" i="2"/>
  <c r="BK477" i="2"/>
  <c r="BK217" i="3"/>
  <c r="BK196" i="3"/>
  <c r="J213" i="3"/>
  <c r="BK199" i="3"/>
  <c r="J158" i="3"/>
  <c r="BK188" i="3"/>
  <c r="BK151" i="3"/>
  <c r="BK198" i="3"/>
  <c r="BK181" i="3"/>
  <c r="BK150" i="3"/>
  <c r="J211" i="3"/>
  <c r="J158" i="4"/>
  <c r="J151" i="4"/>
  <c r="J140" i="4"/>
  <c r="BK134" i="4"/>
  <c r="J131" i="4"/>
  <c r="J140" i="5"/>
  <c r="BK129" i="5"/>
  <c r="J121" i="5"/>
  <c r="J145" i="5"/>
  <c r="BK130" i="5"/>
  <c r="BK132" i="5"/>
  <c r="J127" i="5"/>
  <c r="BK305" i="6"/>
  <c r="BK295" i="6"/>
  <c r="J268" i="6"/>
  <c r="J147" i="6"/>
  <c r="BK290" i="6"/>
  <c r="BK251" i="6"/>
  <c r="BK215" i="6"/>
  <c r="BK172" i="6"/>
  <c r="J296" i="6"/>
  <c r="BK205" i="6"/>
  <c r="BK258" i="6"/>
  <c r="BK222" i="6"/>
  <c r="J154" i="6"/>
  <c r="BK398" i="7"/>
  <c r="BK338" i="7"/>
  <c r="BK394" i="7"/>
  <c r="J310" i="7"/>
  <c r="J268" i="7"/>
  <c r="BK210" i="7"/>
  <c r="J390" i="7"/>
  <c r="J235" i="7"/>
  <c r="J386" i="7"/>
  <c r="BK342" i="7"/>
  <c r="J286" i="7"/>
  <c r="J409" i="7"/>
  <c r="J272" i="7"/>
  <c r="BK212" i="7"/>
  <c r="J374" i="7"/>
  <c r="J276" i="7"/>
  <c r="J392" i="7"/>
  <c r="J362" i="7"/>
  <c r="J232" i="7"/>
  <c r="J363" i="7"/>
  <c r="BK1163" i="2"/>
  <c r="J931" i="2"/>
  <c r="J707" i="2"/>
  <c r="BK650" i="2"/>
  <c r="BK566" i="2"/>
  <c r="J386" i="2"/>
  <c r="BK259" i="2"/>
  <c r="BK153" i="2"/>
  <c r="BK1083" i="2"/>
  <c r="J1027" i="2"/>
  <c r="J916" i="2"/>
  <c r="J865" i="2"/>
  <c r="J670" i="2"/>
  <c r="J519" i="2"/>
  <c r="J317" i="2"/>
  <c r="BK188" i="2"/>
  <c r="J1039" i="2"/>
  <c r="J929" i="2"/>
  <c r="BK758" i="2"/>
  <c r="J661" i="2"/>
  <c r="J501" i="2"/>
  <c r="BK365" i="2"/>
  <c r="J299" i="2"/>
  <c r="J955" i="2"/>
  <c r="J1024" i="2"/>
  <c r="J969" i="2"/>
  <c r="J923" i="2"/>
  <c r="J841" i="2"/>
  <c r="BK755" i="2"/>
  <c r="J507" i="2"/>
  <c r="BK394" i="2"/>
  <c r="J367" i="2"/>
  <c r="J1085" i="2"/>
  <c r="BK1165" i="2"/>
  <c r="J848" i="2"/>
  <c r="BK767" i="2"/>
  <c r="BK707" i="2"/>
  <c r="J420" i="2"/>
  <c r="J350" i="2"/>
  <c r="BK255" i="2"/>
  <c r="BK1024" i="2"/>
  <c r="BK931" i="2"/>
  <c r="J870" i="2"/>
  <c r="BK641" i="2"/>
  <c r="J417" i="2"/>
  <c r="BK176" i="2"/>
  <c r="BK1139" i="2"/>
  <c r="J1004" i="2"/>
  <c r="BK910" i="2"/>
  <c r="J802" i="2"/>
  <c r="BK333" i="2"/>
  <c r="BK1033" i="2"/>
  <c r="J977" i="2"/>
  <c r="J771" i="2"/>
  <c r="BK746" i="2"/>
  <c r="BK624" i="2"/>
  <c r="BK465" i="2"/>
  <c r="J1079" i="2"/>
  <c r="BK979" i="2"/>
  <c r="J734" i="2"/>
  <c r="BK1020" i="2"/>
  <c r="J918" i="2"/>
  <c r="J822" i="2"/>
  <c r="J737" i="2"/>
  <c r="BK614" i="2"/>
  <c r="BK420" i="2"/>
  <c r="J204" i="6"/>
  <c r="J250" i="7"/>
  <c r="BK390" i="7"/>
  <c r="BK292" i="7"/>
  <c r="J351" i="7"/>
  <c r="BK391" i="7"/>
  <c r="J210" i="7"/>
  <c r="BK361" i="7"/>
  <c r="BK323" i="7"/>
  <c r="BK283" i="7"/>
  <c r="J394" i="7"/>
  <c r="BK239" i="7"/>
  <c r="J354" i="7"/>
  <c r="BK265" i="7"/>
  <c r="BK180" i="7"/>
  <c r="BK367" i="7"/>
  <c r="J243" i="7"/>
  <c r="BK406" i="7"/>
  <c r="BK320" i="7"/>
  <c r="J181" i="7"/>
  <c r="J389" i="7"/>
  <c r="BK330" i="7"/>
  <c r="BK202" i="7"/>
  <c r="J359" i="7"/>
  <c r="J303" i="7"/>
  <c r="J254" i="7"/>
  <c r="BK355" i="7"/>
  <c r="BK317" i="7"/>
  <c r="J255" i="7"/>
  <c r="J224" i="7"/>
  <c r="J145" i="8"/>
  <c r="BK143" i="8"/>
  <c r="J1159" i="2"/>
  <c r="J1073" i="2"/>
  <c r="BK933" i="2"/>
  <c r="BK737" i="2"/>
  <c r="J695" i="2"/>
  <c r="J624" i="2"/>
  <c r="BK343" i="2"/>
  <c r="BK290" i="2"/>
  <c r="J188" i="2"/>
  <c r="BK1135" i="2"/>
  <c r="BK1064" i="2"/>
  <c r="J891" i="2"/>
  <c r="J854" i="2"/>
  <c r="J769" i="2"/>
  <c r="BK723" i="2"/>
  <c r="BK661" i="2"/>
  <c r="BK409" i="2"/>
  <c r="BK197" i="2"/>
  <c r="J1127" i="2"/>
  <c r="J1077" i="2"/>
  <c r="BK1036" i="2"/>
  <c r="BK867" i="2"/>
  <c r="J721" i="2"/>
  <c r="J643" i="2"/>
  <c r="J430" i="2"/>
  <c r="J333" i="2"/>
  <c r="J310" i="2"/>
  <c r="J1088" i="2"/>
  <c r="BK973" i="2"/>
  <c r="J1090" i="2"/>
  <c r="BK861" i="2"/>
  <c r="J844" i="2"/>
  <c r="J752" i="2"/>
  <c r="BK536" i="2"/>
  <c r="J406" i="2"/>
  <c r="J374" i="2"/>
  <c r="J259" i="2"/>
  <c r="J153" i="2"/>
  <c r="BK1117" i="2"/>
  <c r="J1097" i="2"/>
  <c r="J973" i="2"/>
  <c r="J908" i="2"/>
  <c r="J796" i="2"/>
  <c r="J729" i="2"/>
  <c r="BK445" i="2"/>
  <c r="BK386" i="2"/>
  <c r="J372" i="2"/>
  <c r="J346" i="2"/>
  <c r="J335" i="2"/>
  <c r="J313" i="2"/>
  <c r="BK1016" i="2"/>
  <c r="BK929" i="2"/>
  <c r="BK908" i="2"/>
  <c r="J701" i="2"/>
  <c r="BK519" i="2"/>
  <c r="J324" i="2"/>
  <c r="J210" i="2"/>
  <c r="BK1174" i="2"/>
  <c r="BK1127" i="2"/>
  <c r="BK1097" i="2"/>
  <c r="BK991" i="2"/>
  <c r="J875" i="2"/>
  <c r="J755" i="2"/>
  <c r="BK344" i="2"/>
  <c r="J205" i="2"/>
  <c r="BK155" i="2"/>
  <c r="BK1027" i="2"/>
  <c r="J779" i="2"/>
  <c r="BK754" i="2"/>
  <c r="J580" i="2"/>
  <c r="BK439" i="2"/>
  <c r="J1071" i="2"/>
  <c r="BK923" i="2"/>
  <c r="BK731" i="2"/>
  <c r="J983" i="2"/>
  <c r="J856" i="2"/>
  <c r="BK691" i="2"/>
  <c r="J479" i="2"/>
  <c r="J210" i="3"/>
  <c r="J189" i="3"/>
  <c r="BK211" i="3"/>
  <c r="J194" i="3"/>
  <c r="J179" i="3"/>
  <c r="BK129" i="3"/>
  <c r="J183" i="3"/>
  <c r="BK147" i="3"/>
  <c r="J200" i="3"/>
  <c r="J196" i="3"/>
  <c r="J159" i="3"/>
  <c r="BK213" i="3"/>
  <c r="BK200" i="3"/>
  <c r="BK208" i="3"/>
  <c r="J205" i="3"/>
  <c r="J204" i="3"/>
  <c r="BK159" i="3"/>
  <c r="J203" i="3"/>
  <c r="J184" i="3"/>
  <c r="BK138" i="3"/>
  <c r="J154" i="3"/>
  <c r="BK134" i="3"/>
  <c r="J164" i="4"/>
  <c r="BK147" i="4"/>
  <c r="BK132" i="4"/>
  <c r="BK146" i="4"/>
  <c r="BK158" i="4"/>
  <c r="J148" i="4"/>
  <c r="J129" i="4"/>
  <c r="BK169" i="4"/>
  <c r="J155" i="4"/>
  <c r="J165" i="4"/>
  <c r="BK154" i="4"/>
  <c r="BK129" i="4"/>
  <c r="BK144" i="4"/>
  <c r="J149" i="4"/>
  <c r="BK136" i="4"/>
  <c r="BK127" i="4"/>
  <c r="BK144" i="5"/>
  <c r="BK133" i="5"/>
  <c r="J125" i="5"/>
  <c r="BK146" i="5"/>
  <c r="J137" i="5"/>
  <c r="J143" i="5"/>
  <c r="BK121" i="5"/>
  <c r="J301" i="6"/>
  <c r="J249" i="6"/>
  <c r="BK153" i="6"/>
  <c r="J297" i="6"/>
  <c r="J272" i="6"/>
  <c r="J194" i="6"/>
  <c r="J303" i="6"/>
  <c r="J284" i="6"/>
  <c r="J208" i="6"/>
  <c r="BK280" i="6"/>
  <c r="BK265" i="6"/>
  <c r="BK214" i="6"/>
  <c r="BK189" i="6"/>
  <c r="J156" i="6"/>
  <c r="BK275" i="6"/>
  <c r="J235" i="6"/>
  <c r="BK166" i="6"/>
  <c r="BK285" i="6"/>
  <c r="J269" i="6"/>
  <c r="J253" i="6"/>
  <c r="J228" i="6"/>
  <c r="BK200" i="6"/>
  <c r="J161" i="6"/>
  <c r="BK150" i="6"/>
  <c r="BK282" i="6"/>
  <c r="BK239" i="6"/>
  <c r="BK148" i="6"/>
  <c r="BK261" i="6"/>
  <c r="J215" i="6"/>
  <c r="J179" i="6"/>
  <c r="J159" i="6"/>
  <c r="BK229" i="6"/>
  <c r="BK196" i="6"/>
  <c r="J164" i="6"/>
  <c r="J241" i="6"/>
  <c r="BK177" i="6"/>
  <c r="BK254" i="6"/>
  <c r="BK232" i="6"/>
  <c r="BK192" i="6"/>
  <c r="J166" i="6"/>
  <c r="BK151" i="6"/>
  <c r="BK250" i="6"/>
  <c r="BK207" i="6"/>
  <c r="BK152" i="6"/>
  <c r="BK388" i="7"/>
  <c r="J283" i="7"/>
  <c r="J227" i="7"/>
  <c r="BK368" i="7"/>
  <c r="J306" i="7"/>
  <c r="BK243" i="7"/>
  <c r="BK232" i="7"/>
  <c r="J265" i="7"/>
  <c r="BK402" i="7"/>
  <c r="J289" i="7"/>
  <c r="J180" i="7"/>
  <c r="J355" i="7"/>
  <c r="J317" i="7"/>
  <c r="BK194" i="7"/>
  <c r="J348" i="7"/>
  <c r="BK300" i="7"/>
  <c r="BK258" i="7"/>
  <c r="J161" i="7"/>
  <c r="BK334" i="7"/>
  <c r="BK272" i="7"/>
  <c r="J239" i="7"/>
  <c r="J194" i="7"/>
  <c r="J141" i="8"/>
  <c r="BK141" i="8"/>
  <c r="J137" i="8"/>
  <c r="J1165" i="2"/>
  <c r="BK1091" i="2"/>
  <c r="BK1006" i="2"/>
  <c r="BK734" i="2"/>
  <c r="BK670" i="2"/>
  <c r="BK618" i="2"/>
  <c r="BK564" i="2"/>
  <c r="BK390" i="2"/>
  <c r="J291" i="2"/>
  <c r="BK205" i="2"/>
  <c r="J1163" i="2"/>
  <c r="BK1066" i="2"/>
  <c r="J1049" i="2"/>
  <c r="BK965" i="2"/>
  <c r="J833" i="2"/>
  <c r="BK727" i="2"/>
  <c r="J665" i="2"/>
  <c r="BK656" i="2"/>
  <c r="BK430" i="2"/>
  <c r="BK223" i="2"/>
  <c r="J1133" i="2"/>
  <c r="BK1095" i="2"/>
  <c r="BK1045" i="2"/>
  <c r="BK1004" i="2"/>
  <c r="J943" i="2"/>
  <c r="J861" i="2"/>
  <c r="J680" i="2"/>
  <c r="J632" i="2"/>
  <c r="BK400" i="2"/>
  <c r="BK322" i="2"/>
  <c r="J255" i="2"/>
  <c r="BK1075" i="2"/>
  <c r="J961" i="2"/>
  <c r="BK891" i="2"/>
  <c r="J839" i="2"/>
  <c r="BK783" i="2"/>
  <c r="J465" i="2"/>
  <c r="BK402" i="2"/>
  <c r="BK350" i="2"/>
  <c r="J280" i="2"/>
  <c r="BK210" i="2"/>
  <c r="J1081" i="2"/>
  <c r="BK918" i="2"/>
  <c r="J776" i="2"/>
  <c r="BK665" i="2"/>
  <c r="BK580" i="2"/>
  <c r="J390" i="2"/>
  <c r="J344" i="2"/>
  <c r="J330" i="2"/>
  <c r="BK295" i="2"/>
  <c r="J1069" i="2"/>
  <c r="BK994" i="2"/>
  <c r="BK863" i="2"/>
  <c r="BK570" i="2"/>
  <c r="J467" i="2"/>
  <c r="J394" i="2"/>
  <c r="J343" i="2"/>
  <c r="BK310" i="2"/>
  <c r="BK1155" i="2"/>
  <c r="BK1099" i="2"/>
  <c r="BK988" i="2"/>
  <c r="BK371" i="2"/>
  <c r="BK1090" i="2"/>
  <c r="J1020" i="2"/>
  <c r="J867" i="2"/>
  <c r="BK752" i="2"/>
  <c r="BK709" i="2"/>
  <c r="J443" i="2"/>
  <c r="J1093" i="2"/>
  <c r="J1064" i="2"/>
  <c r="BK776" i="2"/>
  <c r="J1066" i="2"/>
  <c r="J988" i="2"/>
  <c r="BK854" i="2"/>
  <c r="J741" i="2"/>
  <c r="J684" i="2"/>
  <c r="J678" i="2"/>
  <c r="J411" i="2"/>
  <c r="J214" i="3"/>
  <c r="BK187" i="3"/>
  <c r="BK209" i="3"/>
  <c r="J186" i="3"/>
  <c r="BK176" i="3"/>
  <c r="BK214" i="3"/>
  <c r="BK144" i="3"/>
  <c r="BK204" i="3"/>
  <c r="BK173" i="3"/>
  <c r="J180" i="3"/>
  <c r="J199" i="3"/>
  <c r="J193" i="3"/>
  <c r="BK158" i="3"/>
  <c r="BK192" i="3"/>
  <c r="J155" i="3"/>
  <c r="J173" i="3"/>
  <c r="J147" i="3"/>
  <c r="J171" i="4"/>
  <c r="BK162" i="4"/>
  <c r="J135" i="4"/>
  <c r="J163" i="4"/>
  <c r="BK155" i="4"/>
  <c r="J172" i="4"/>
  <c r="BK149" i="4"/>
  <c r="BK130" i="4"/>
  <c r="BK125" i="4"/>
  <c r="BK168" i="4"/>
  <c r="J126" i="4"/>
  <c r="J128" i="4"/>
  <c r="J145" i="4"/>
  <c r="BK156" i="4"/>
  <c r="BK140" i="4"/>
  <c r="BK128" i="4"/>
  <c r="J138" i="4"/>
  <c r="J152" i="4"/>
  <c r="BK143" i="5"/>
  <c r="BK139" i="5"/>
  <c r="J126" i="5"/>
  <c r="BK145" i="5"/>
  <c r="J135" i="5"/>
  <c r="J138" i="5"/>
  <c r="BK122" i="5"/>
  <c r="J131" i="5"/>
  <c r="J124" i="5"/>
  <c r="BK126" i="5"/>
  <c r="J299" i="6"/>
  <c r="J290" i="6"/>
  <c r="J162" i="6"/>
  <c r="BK154" i="6"/>
  <c r="J298" i="6"/>
  <c r="BK278" i="6"/>
  <c r="J259" i="6"/>
  <c r="J229" i="6"/>
  <c r="J188" i="6"/>
  <c r="J173" i="6"/>
  <c r="BK299" i="6"/>
  <c r="BK228" i="6"/>
  <c r="J200" i="6"/>
  <c r="BK184" i="6"/>
  <c r="J275" i="6"/>
  <c r="BK268" i="6"/>
  <c r="J237" i="6"/>
  <c r="BK197" i="6"/>
  <c r="BK181" i="6"/>
  <c r="J295" i="6"/>
  <c r="J258" i="6"/>
  <c r="J195" i="6"/>
  <c r="BK286" i="6"/>
  <c r="J270" i="6"/>
  <c r="J250" i="6"/>
  <c r="J239" i="6"/>
  <c r="BK210" i="6"/>
  <c r="BK160" i="6"/>
  <c r="BK289" i="6"/>
  <c r="BK260" i="6"/>
  <c r="BK230" i="6"/>
  <c r="BK176" i="6"/>
  <c r="BK288" i="6"/>
  <c r="BK271" i="6"/>
  <c r="BK245" i="6"/>
  <c r="J232" i="6"/>
  <c r="J222" i="6"/>
  <c r="BK201" i="6"/>
  <c r="BK178" i="6"/>
  <c r="J260" i="6"/>
  <c r="BK204" i="6"/>
  <c r="J168" i="6"/>
  <c r="J153" i="6"/>
  <c r="BK236" i="6"/>
  <c r="J172" i="6"/>
  <c r="BK164" i="6"/>
  <c r="J238" i="6"/>
  <c r="J214" i="6"/>
  <c r="BK195" i="6"/>
  <c r="BK175" i="6"/>
  <c r="J150" i="6"/>
  <c r="BK256" i="6"/>
  <c r="BK243" i="6"/>
  <c r="BK188" i="6"/>
  <c r="J157" i="6"/>
  <c r="BK399" i="7"/>
  <c r="BK360" i="7"/>
  <c r="J282" i="7"/>
  <c r="J391" i="7"/>
  <c r="J320" i="7"/>
  <c r="BK278" i="7"/>
  <c r="BK405" i="7"/>
  <c r="J151" i="7"/>
  <c r="J238" i="7"/>
  <c r="BK136" i="7"/>
  <c r="J377" i="7"/>
  <c r="J334" i="7"/>
  <c r="BK296" i="7"/>
  <c r="J128" i="7"/>
  <c r="J277" i="7"/>
  <c r="J251" i="7"/>
  <c r="J198" i="7"/>
  <c r="J357" i="7"/>
  <c r="BK277" i="7"/>
  <c r="J258" i="7"/>
  <c r="J368" i="7"/>
  <c r="BK282" i="7"/>
  <c r="J136" i="7"/>
  <c r="BK356" i="7"/>
  <c r="J212" i="7"/>
  <c r="BK128" i="7"/>
  <c r="J398" i="7"/>
  <c r="J342" i="7"/>
  <c r="BK255" i="7"/>
  <c r="BK181" i="7"/>
  <c r="BK362" i="7"/>
  <c r="BK309" i="7"/>
  <c r="J293" i="7"/>
  <c r="BK231" i="7"/>
  <c r="BK354" i="7"/>
  <c r="BK314" i="7"/>
  <c r="BK254" i="7"/>
  <c r="BK161" i="7"/>
  <c r="BK137" i="8"/>
  <c r="BK133" i="8"/>
  <c r="BK131" i="8"/>
  <c r="BK1133" i="2"/>
  <c r="J996" i="2"/>
  <c r="J758" i="2"/>
  <c r="BK699" i="2"/>
  <c r="BK367" i="2"/>
  <c r="BK280" i="2"/>
  <c r="J151" i="2"/>
  <c r="BK1056" i="2"/>
  <c r="BK986" i="2"/>
  <c r="J858" i="2"/>
  <c r="BK796" i="2"/>
  <c r="BK697" i="2"/>
  <c r="J570" i="2"/>
  <c r="J365" i="2"/>
  <c r="J218" i="2"/>
  <c r="J1060" i="2"/>
  <c r="BK961" i="2"/>
  <c r="BK870" i="2"/>
  <c r="BK839" i="2"/>
  <c r="J711" i="2"/>
  <c r="BK414" i="2"/>
  <c r="BK315" i="2"/>
  <c r="J176" i="2"/>
  <c r="BK996" i="2"/>
  <c r="BK1039" i="2"/>
  <c r="J979" i="2"/>
  <c r="BK822" i="2"/>
  <c r="BK688" i="2"/>
  <c r="J538" i="2"/>
  <c r="J414" i="2"/>
  <c r="BK373" i="2"/>
  <c r="BK140" i="2"/>
  <c r="BK1130" i="2"/>
  <c r="BK947" i="2"/>
  <c r="J817" i="2"/>
  <c r="BK544" i="2"/>
  <c r="BK385" i="2"/>
  <c r="BK324" i="2"/>
  <c r="BK293" i="2"/>
  <c r="J1016" i="2"/>
  <c r="BK906" i="2"/>
  <c r="J398" i="2"/>
  <c r="BK348" i="2"/>
  <c r="J197" i="2"/>
  <c r="BK1169" i="2"/>
  <c r="J1045" i="2"/>
  <c r="BK916" i="2"/>
  <c r="BK764" i="2"/>
  <c r="J896" i="2"/>
  <c r="BK540" i="2"/>
  <c r="J400" i="2"/>
  <c r="BK206" i="3"/>
  <c r="J191" i="3"/>
  <c r="BK184" i="3"/>
  <c r="J201" i="3"/>
  <c r="J181" i="3"/>
  <c r="BK154" i="3"/>
  <c r="J208" i="3"/>
  <c r="BK182" i="3"/>
  <c r="J129" i="3"/>
  <c r="BK180" i="3"/>
  <c r="J144" i="3"/>
  <c r="J202" i="3"/>
  <c r="BK179" i="3"/>
  <c r="J178" i="3"/>
  <c r="J153" i="4"/>
  <c r="BK163" i="4"/>
  <c r="J146" i="4"/>
  <c r="J127" i="4"/>
  <c r="J142" i="4"/>
  <c r="BK141" i="4"/>
  <c r="BK131" i="5"/>
  <c r="J142" i="5"/>
  <c r="J130" i="5"/>
  <c r="BK140" i="5"/>
  <c r="BK135" i="5"/>
  <c r="BK123" i="5"/>
  <c r="BK308" i="6"/>
  <c r="BK297" i="6"/>
  <c r="J277" i="6"/>
  <c r="J245" i="6"/>
  <c r="J308" i="6"/>
  <c r="J291" i="6"/>
  <c r="J262" i="6"/>
  <c r="BK231" i="6"/>
  <c r="BK180" i="6"/>
  <c r="BK301" i="6"/>
  <c r="BK206" i="6"/>
  <c r="BK147" i="6"/>
  <c r="J252" i="6"/>
  <c r="J199" i="6"/>
  <c r="BK283" i="6"/>
  <c r="BK255" i="6"/>
  <c r="J236" i="6"/>
  <c r="BK202" i="6"/>
  <c r="BK173" i="6"/>
  <c r="J254" i="6"/>
  <c r="J197" i="6"/>
  <c r="J160" i="6"/>
  <c r="BK247" i="6"/>
  <c r="J180" i="6"/>
  <c r="BK165" i="6"/>
  <c r="BK244" i="6"/>
  <c r="J217" i="6"/>
  <c r="J207" i="6"/>
  <c r="BK168" i="6"/>
  <c r="J149" i="6"/>
  <c r="BK226" i="6"/>
  <c r="BK185" i="6"/>
  <c r="BK409" i="7"/>
  <c r="J361" i="7"/>
  <c r="BK261" i="7"/>
  <c r="BK377" i="7"/>
  <c r="J269" i="7"/>
  <c r="J403" i="7"/>
  <c r="BK392" i="7"/>
  <c r="BK262" i="7"/>
  <c r="J387" i="7"/>
  <c r="J353" i="7"/>
  <c r="BK313" i="7"/>
  <c r="J273" i="7"/>
  <c r="BK389" i="7"/>
  <c r="BK250" i="7"/>
  <c r="BK403" i="7"/>
  <c r="J371" i="7"/>
  <c r="BK279" i="7"/>
  <c r="J190" i="7"/>
  <c r="BK129" i="7"/>
  <c r="BK299" i="7"/>
  <c r="BK227" i="7"/>
  <c r="BK383" i="7"/>
  <c r="J352" i="7"/>
  <c r="J133" i="8"/>
  <c r="J129" i="8"/>
  <c r="BK1123" i="2"/>
  <c r="BK943" i="2"/>
  <c r="J725" i="2"/>
  <c r="BK632" i="2"/>
  <c r="BK330" i="2"/>
  <c r="BK237" i="2"/>
  <c r="J1117" i="2"/>
  <c r="J1033" i="2"/>
  <c r="BK945" i="2"/>
  <c r="J688" i="2"/>
  <c r="J402" i="2"/>
  <c r="BK316" i="2"/>
  <c r="BK1137" i="2"/>
  <c r="BK1073" i="2"/>
  <c r="BK875" i="2"/>
  <c r="BK852" i="2"/>
  <c r="J761" i="2"/>
  <c r="J705" i="2"/>
  <c r="J652" i="2"/>
  <c r="BK346" i="2"/>
  <c r="J1036" i="2"/>
  <c r="BK1062" i="2"/>
  <c r="BK983" i="2"/>
  <c r="J920" i="2"/>
  <c r="BK793" i="2"/>
  <c r="J654" i="2"/>
  <c r="J425" i="2"/>
  <c r="BK291" i="2"/>
  <c r="J1174" i="2"/>
  <c r="J1099" i="2"/>
  <c r="J863" i="2"/>
  <c r="J650" i="2"/>
  <c r="J381" i="2"/>
  <c r="J348" i="2"/>
  <c r="BK331" i="2"/>
  <c r="J197" i="3"/>
  <c r="BK155" i="3"/>
  <c r="J195" i="3"/>
  <c r="J141" i="3"/>
  <c r="BK163" i="3"/>
  <c r="J138" i="3"/>
  <c r="J170" i="4"/>
  <c r="BK153" i="4"/>
  <c r="J139" i="4"/>
  <c r="J134" i="4"/>
  <c r="BK157" i="4"/>
  <c r="J168" i="4"/>
  <c r="BK150" i="4"/>
  <c r="J141" i="4"/>
  <c r="BK170" i="4"/>
  <c r="J161" i="4"/>
  <c r="BK171" i="4"/>
  <c r="BK148" i="4"/>
  <c r="J125" i="4"/>
  <c r="BK145" i="4"/>
  <c r="BK139" i="4"/>
  <c r="BK131" i="4"/>
  <c r="J132" i="4"/>
  <c r="J143" i="4"/>
  <c r="J146" i="5"/>
  <c r="J136" i="5"/>
  <c r="J122" i="5"/>
  <c r="J144" i="5"/>
  <c r="BK128" i="5"/>
  <c r="J133" i="5"/>
  <c r="BK137" i="5"/>
  <c r="J132" i="5"/>
  <c r="J129" i="5"/>
  <c r="BK307" i="6"/>
  <c r="BK296" i="6"/>
  <c r="BK276" i="6"/>
  <c r="J158" i="6"/>
  <c r="J307" i="6"/>
  <c r="BK292" i="6"/>
  <c r="BK274" i="6"/>
  <c r="BK234" i="6"/>
  <c r="J227" i="6"/>
  <c r="J190" i="6"/>
  <c r="J300" i="6"/>
  <c r="BK294" i="6"/>
  <c r="BK213" i="6"/>
  <c r="J196" i="6"/>
  <c r="J278" i="6"/>
  <c r="BK270" i="6"/>
  <c r="BK238" i="6"/>
  <c r="J206" i="6"/>
  <c r="J192" i="6"/>
  <c r="BK170" i="6"/>
  <c r="J289" i="6"/>
  <c r="J255" i="6"/>
  <c r="J288" i="6"/>
  <c r="J274" i="6"/>
  <c r="BK259" i="6"/>
  <c r="J243" i="6"/>
  <c r="BK227" i="6"/>
  <c r="J184" i="6"/>
  <c r="J177" i="6"/>
  <c r="BK149" i="6"/>
  <c r="BK262" i="6"/>
  <c r="J251" i="6"/>
  <c r="J230" i="6"/>
  <c r="J212" i="6"/>
  <c r="J183" i="6"/>
  <c r="BK171" i="6"/>
  <c r="BK253" i="6"/>
  <c r="BK190" i="6"/>
  <c r="J155" i="6"/>
  <c r="J257" i="6"/>
  <c r="BK233" i="6"/>
  <c r="J171" i="6"/>
  <c r="BK161" i="6"/>
  <c r="J234" i="6"/>
  <c r="J213" i="6"/>
  <c r="J181" i="6"/>
  <c r="BK156" i="6"/>
  <c r="BK146" i="6"/>
  <c r="J248" i="6"/>
  <c r="J219" i="6"/>
  <c r="J163" i="6"/>
  <c r="J146" i="6"/>
  <c r="BK387" i="7"/>
  <c r="BK358" i="7"/>
  <c r="BK247" i="7"/>
  <c r="BK326" i="7"/>
  <c r="J299" i="7"/>
  <c r="J246" i="7"/>
  <c r="J292" i="7"/>
  <c r="J383" i="7"/>
  <c r="J129" i="7"/>
  <c r="J366" i="7"/>
  <c r="J360" i="7"/>
  <c r="J278" i="7"/>
  <c r="J330" i="7"/>
  <c r="BK246" i="7"/>
  <c r="BK386" i="7"/>
  <c r="J367" i="7"/>
  <c r="J300" i="7"/>
  <c r="BK273" i="7"/>
  <c r="J185" i="7"/>
  <c r="BK357" i="7"/>
  <c r="J279" i="7"/>
  <c r="BK206" i="7"/>
  <c r="BK348" i="7"/>
  <c r="BK185" i="7"/>
  <c r="J406" i="7"/>
  <c r="J388" i="7"/>
  <c r="J326" i="7"/>
  <c r="BK242" i="7"/>
  <c r="BK380" i="7"/>
  <c r="BK306" i="7"/>
  <c r="BK286" i="7"/>
  <c r="J358" i="7"/>
  <c r="BK351" i="7"/>
  <c r="BK276" i="7"/>
  <c r="J242" i="7"/>
  <c r="BK198" i="7"/>
  <c r="J139" i="8"/>
  <c r="BK135" i="8"/>
  <c r="BK139" i="8"/>
  <c r="J143" i="8"/>
  <c r="P127" i="8" l="1"/>
  <c r="P126" i="8" s="1"/>
  <c r="AU101" i="1" s="1"/>
  <c r="T127" i="8"/>
  <c r="T126" i="8" s="1"/>
  <c r="R127" i="8"/>
  <c r="R126" i="8" s="1"/>
  <c r="R209" i="2"/>
  <c r="R312" i="2"/>
  <c r="P375" i="2"/>
  <c r="BK389" i="2"/>
  <c r="J389" i="2"/>
  <c r="J102" i="2" s="1"/>
  <c r="R389" i="2"/>
  <c r="R922" i="2"/>
  <c r="BK1065" i="2"/>
  <c r="J1065" i="2"/>
  <c r="J111" i="2" s="1"/>
  <c r="R1074" i="2"/>
  <c r="R1080" i="2"/>
  <c r="R1138" i="2"/>
  <c r="BK190" i="3"/>
  <c r="J190" i="3" s="1"/>
  <c r="J104" i="3" s="1"/>
  <c r="T212" i="3"/>
  <c r="BK167" i="4"/>
  <c r="J167" i="4"/>
  <c r="J101" i="4" s="1"/>
  <c r="R169" i="6"/>
  <c r="P198" i="6"/>
  <c r="P224" i="6"/>
  <c r="P267" i="6"/>
  <c r="P293" i="6"/>
  <c r="P139" i="2"/>
  <c r="BK312" i="2"/>
  <c r="J312" i="2" s="1"/>
  <c r="J100" i="2" s="1"/>
  <c r="T312" i="2"/>
  <c r="R375" i="2"/>
  <c r="P389" i="2"/>
  <c r="T922" i="2"/>
  <c r="P1065" i="2"/>
  <c r="T175" i="3"/>
  <c r="P212" i="3"/>
  <c r="R215" i="3"/>
  <c r="BK160" i="4"/>
  <c r="J160" i="4" s="1"/>
  <c r="J100" i="4" s="1"/>
  <c r="T120" i="5"/>
  <c r="T169" i="6"/>
  <c r="P193" i="6"/>
  <c r="R224" i="6"/>
  <c r="R263" i="6"/>
  <c r="BK279" i="6"/>
  <c r="J279" i="6" s="1"/>
  <c r="J117" i="6" s="1"/>
  <c r="BK287" i="6"/>
  <c r="J287" i="6" s="1"/>
  <c r="J118" i="6" s="1"/>
  <c r="BK306" i="6"/>
  <c r="J306" i="6" s="1"/>
  <c r="J122" i="6" s="1"/>
  <c r="BK209" i="2"/>
  <c r="J209" i="2" s="1"/>
  <c r="J99" i="2" s="1"/>
  <c r="R413" i="2"/>
  <c r="P913" i="2"/>
  <c r="R978" i="2"/>
  <c r="T1086" i="2"/>
  <c r="BK1164" i="2"/>
  <c r="J1164" i="2"/>
  <c r="J116" i="2" s="1"/>
  <c r="R175" i="3"/>
  <c r="BK212" i="3"/>
  <c r="J212" i="3"/>
  <c r="J105" i="3" s="1"/>
  <c r="T215" i="3"/>
  <c r="T124" i="4"/>
  <c r="T167" i="4"/>
  <c r="BK120" i="5"/>
  <c r="J120" i="5" s="1"/>
  <c r="J97" i="5" s="1"/>
  <c r="P141" i="5"/>
  <c r="P209" i="2"/>
  <c r="P413" i="2"/>
  <c r="BK922" i="2"/>
  <c r="T1009" i="2"/>
  <c r="P1074" i="2"/>
  <c r="T1074" i="2"/>
  <c r="T1080" i="2"/>
  <c r="BK1138" i="2"/>
  <c r="J1138" i="2"/>
  <c r="J115" i="2"/>
  <c r="T128" i="3"/>
  <c r="T127" i="3"/>
  <c r="R190" i="3"/>
  <c r="P215" i="3"/>
  <c r="R124" i="4"/>
  <c r="P134" i="5"/>
  <c r="P145" i="6"/>
  <c r="R182" i="6"/>
  <c r="BK198" i="6"/>
  <c r="J198" i="6" s="1"/>
  <c r="J104" i="6" s="1"/>
  <c r="R203" i="6"/>
  <c r="P246" i="6"/>
  <c r="BK273" i="6"/>
  <c r="J273" i="6" s="1"/>
  <c r="J116" i="6" s="1"/>
  <c r="T287" i="6"/>
  <c r="BK127" i="7"/>
  <c r="J127" i="7" s="1"/>
  <c r="J98" i="7" s="1"/>
  <c r="BK169" i="6"/>
  <c r="J169" i="6" s="1"/>
  <c r="J100" i="6" s="1"/>
  <c r="R186" i="6"/>
  <c r="P203" i="6"/>
  <c r="T263" i="6"/>
  <c r="P279" i="6"/>
  <c r="R306" i="6"/>
  <c r="P127" i="7"/>
  <c r="BK223" i="7"/>
  <c r="J223" i="7" s="1"/>
  <c r="J100" i="7" s="1"/>
  <c r="BK397" i="7"/>
  <c r="J397" i="7" s="1"/>
  <c r="J103" i="7" s="1"/>
  <c r="R404" i="7"/>
  <c r="T139" i="2"/>
  <c r="T413" i="2"/>
  <c r="T913" i="2"/>
  <c r="P1009" i="2"/>
  <c r="P1086" i="2"/>
  <c r="T1164" i="2"/>
  <c r="T190" i="3"/>
  <c r="BK141" i="5"/>
  <c r="J141" i="5" s="1"/>
  <c r="J99" i="5" s="1"/>
  <c r="T182" i="6"/>
  <c r="T198" i="6"/>
  <c r="BK209" i="6"/>
  <c r="J209" i="6" s="1"/>
  <c r="J106" i="6" s="1"/>
  <c r="BK246" i="6"/>
  <c r="J246" i="6" s="1"/>
  <c r="J113" i="6" s="1"/>
  <c r="T267" i="6"/>
  <c r="R287" i="6"/>
  <c r="P230" i="7"/>
  <c r="BK407" i="7"/>
  <c r="J407" i="7" s="1"/>
  <c r="J105" i="7" s="1"/>
  <c r="R694" i="2"/>
  <c r="BK1009" i="2"/>
  <c r="J1009" i="2" s="1"/>
  <c r="J110" i="2" s="1"/>
  <c r="T1065" i="2"/>
  <c r="BK1080" i="2"/>
  <c r="J1080" i="2" s="1"/>
  <c r="J113" i="2" s="1"/>
  <c r="P1138" i="2"/>
  <c r="P124" i="4"/>
  <c r="R167" i="4"/>
  <c r="T134" i="5"/>
  <c r="T145" i="6"/>
  <c r="P186" i="6"/>
  <c r="BK203" i="6"/>
  <c r="J203" i="6" s="1"/>
  <c r="J105" i="6" s="1"/>
  <c r="R209" i="6"/>
  <c r="R246" i="6"/>
  <c r="R273" i="6"/>
  <c r="R279" i="6"/>
  <c r="T306" i="6"/>
  <c r="R230" i="7"/>
  <c r="P404" i="7"/>
  <c r="R139" i="2"/>
  <c r="BK413" i="2"/>
  <c r="J413" i="2" s="1"/>
  <c r="J103" i="2" s="1"/>
  <c r="P922" i="2"/>
  <c r="R1065" i="2"/>
  <c r="BK128" i="3"/>
  <c r="J128" i="3" s="1"/>
  <c r="J98" i="3" s="1"/>
  <c r="BK175" i="3"/>
  <c r="J175" i="3" s="1"/>
  <c r="J103" i="3" s="1"/>
  <c r="R160" i="4"/>
  <c r="P182" i="6"/>
  <c r="R193" i="6"/>
  <c r="P209" i="6"/>
  <c r="P263" i="6"/>
  <c r="T273" i="6"/>
  <c r="T279" i="6"/>
  <c r="P306" i="6"/>
  <c r="R127" i="7"/>
  <c r="R223" i="7"/>
  <c r="P397" i="7"/>
  <c r="P407" i="7"/>
  <c r="BK139" i="2"/>
  <c r="BK694" i="2"/>
  <c r="J694" i="2"/>
  <c r="J104" i="2" s="1"/>
  <c r="BK913" i="2"/>
  <c r="J913" i="2"/>
  <c r="J105" i="2" s="1"/>
  <c r="P978" i="2"/>
  <c r="R1086" i="2"/>
  <c r="R1164" i="2"/>
  <c r="P190" i="3"/>
  <c r="BK215" i="3"/>
  <c r="J215" i="3" s="1"/>
  <c r="J106" i="3" s="1"/>
  <c r="BK124" i="4"/>
  <c r="J124" i="4" s="1"/>
  <c r="J99" i="4" s="1"/>
  <c r="P167" i="4"/>
  <c r="BK134" i="5"/>
  <c r="J134" i="5"/>
  <c r="J98" i="5"/>
  <c r="R145" i="6"/>
  <c r="T186" i="6"/>
  <c r="T224" i="6"/>
  <c r="R267" i="6"/>
  <c r="P287" i="6"/>
  <c r="P694" i="2"/>
  <c r="BK978" i="2"/>
  <c r="J978" i="2" s="1"/>
  <c r="J109" i="2" s="1"/>
  <c r="P128" i="3"/>
  <c r="P127" i="3"/>
  <c r="P175" i="3"/>
  <c r="P174" i="3" s="1"/>
  <c r="P126" i="3" s="1"/>
  <c r="AU96" i="1" s="1"/>
  <c r="R212" i="3"/>
  <c r="P160" i="4"/>
  <c r="R120" i="5"/>
  <c r="T141" i="5"/>
  <c r="P169" i="6"/>
  <c r="BK193" i="6"/>
  <c r="J193" i="6" s="1"/>
  <c r="J103" i="6" s="1"/>
  <c r="BK224" i="6"/>
  <c r="J224" i="6" s="1"/>
  <c r="J112" i="6" s="1"/>
  <c r="BK267" i="6"/>
  <c r="J267" i="6" s="1"/>
  <c r="J115" i="6" s="1"/>
  <c r="R293" i="6"/>
  <c r="T230" i="7"/>
  <c r="R397" i="7"/>
  <c r="T404" i="7"/>
  <c r="T694" i="2"/>
  <c r="T978" i="2"/>
  <c r="BK1086" i="2"/>
  <c r="J1086" i="2" s="1"/>
  <c r="J114" i="2" s="1"/>
  <c r="P1164" i="2"/>
  <c r="T160" i="4"/>
  <c r="P120" i="5"/>
  <c r="P119" i="5"/>
  <c r="AU98" i="1" s="1"/>
  <c r="R141" i="5"/>
  <c r="BK182" i="6"/>
  <c r="J182" i="6" s="1"/>
  <c r="J101" i="6" s="1"/>
  <c r="T193" i="6"/>
  <c r="T209" i="6"/>
  <c r="T246" i="6"/>
  <c r="P273" i="6"/>
  <c r="BK293" i="6"/>
  <c r="J293" i="6" s="1"/>
  <c r="J119" i="6" s="1"/>
  <c r="T127" i="7"/>
  <c r="T126" i="7" s="1"/>
  <c r="P223" i="7"/>
  <c r="T223" i="7"/>
  <c r="T397" i="7"/>
  <c r="R407" i="7"/>
  <c r="T209" i="2"/>
  <c r="P312" i="2"/>
  <c r="BK375" i="2"/>
  <c r="J375" i="2" s="1"/>
  <c r="J101" i="2" s="1"/>
  <c r="T375" i="2"/>
  <c r="T389" i="2"/>
  <c r="R913" i="2"/>
  <c r="R1009" i="2"/>
  <c r="BK1074" i="2"/>
  <c r="J1074" i="2"/>
  <c r="J112" i="2" s="1"/>
  <c r="P1080" i="2"/>
  <c r="T1138" i="2"/>
  <c r="R128" i="3"/>
  <c r="R127" i="3"/>
  <c r="R134" i="5"/>
  <c r="BK145" i="6"/>
  <c r="J145" i="6" s="1"/>
  <c r="J99" i="6" s="1"/>
  <c r="BK186" i="6"/>
  <c r="J186" i="6"/>
  <c r="J102" i="6"/>
  <c r="R198" i="6"/>
  <c r="T203" i="6"/>
  <c r="BK263" i="6"/>
  <c r="J263" i="6" s="1"/>
  <c r="J114" i="6" s="1"/>
  <c r="T293" i="6"/>
  <c r="BK230" i="7"/>
  <c r="J230" i="7" s="1"/>
  <c r="J101" i="7" s="1"/>
  <c r="BK404" i="7"/>
  <c r="J404" i="7"/>
  <c r="J104" i="7" s="1"/>
  <c r="T407" i="7"/>
  <c r="BK170" i="3"/>
  <c r="J170" i="3"/>
  <c r="J100" i="3" s="1"/>
  <c r="BK162" i="3"/>
  <c r="J162" i="3" s="1"/>
  <c r="J99" i="3" s="1"/>
  <c r="BK172" i="3"/>
  <c r="J172" i="3"/>
  <c r="J101" i="3" s="1"/>
  <c r="BK216" i="6"/>
  <c r="J216" i="6"/>
  <c r="J107" i="6" s="1"/>
  <c r="BK211" i="7"/>
  <c r="J211" i="7"/>
  <c r="J99" i="7" s="1"/>
  <c r="BK218" i="6"/>
  <c r="J218" i="6"/>
  <c r="J108" i="6" s="1"/>
  <c r="BK221" i="6"/>
  <c r="BK220" i="6" s="1"/>
  <c r="J220" i="6" s="1"/>
  <c r="J109" i="6" s="1"/>
  <c r="BK919" i="2"/>
  <c r="J919" i="2"/>
  <c r="J106" i="2" s="1"/>
  <c r="BK302" i="6"/>
  <c r="J302" i="6"/>
  <c r="J120" i="6" s="1"/>
  <c r="BK393" i="7"/>
  <c r="J393" i="7"/>
  <c r="J102" i="7" s="1"/>
  <c r="BK128" i="8"/>
  <c r="J128" i="8" s="1"/>
  <c r="J98" i="8" s="1"/>
  <c r="BK132" i="8"/>
  <c r="J132" i="8" s="1"/>
  <c r="J100" i="8" s="1"/>
  <c r="BK140" i="8"/>
  <c r="J140" i="8"/>
  <c r="J104" i="8" s="1"/>
  <c r="BK144" i="8"/>
  <c r="J144" i="8"/>
  <c r="J106" i="8" s="1"/>
  <c r="BK1173" i="2"/>
  <c r="J1173" i="2" s="1"/>
  <c r="J117" i="2" s="1"/>
  <c r="BK304" i="6"/>
  <c r="J304" i="6"/>
  <c r="J121" i="6" s="1"/>
  <c r="BK130" i="8"/>
  <c r="J130" i="8"/>
  <c r="J99" i="8" s="1"/>
  <c r="BK134" i="8"/>
  <c r="J134" i="8"/>
  <c r="J101" i="8" s="1"/>
  <c r="BK136" i="8"/>
  <c r="J136" i="8" s="1"/>
  <c r="J102" i="8" s="1"/>
  <c r="BK138" i="8"/>
  <c r="J138" i="8" s="1"/>
  <c r="J103" i="8" s="1"/>
  <c r="BK142" i="8"/>
  <c r="J142" i="8"/>
  <c r="J105" i="8" s="1"/>
  <c r="BE129" i="8"/>
  <c r="BE135" i="8"/>
  <c r="BE137" i="8"/>
  <c r="E85" i="8"/>
  <c r="F92" i="8"/>
  <c r="BE133" i="8"/>
  <c r="BE141" i="8"/>
  <c r="BE143" i="8"/>
  <c r="BE145" i="8"/>
  <c r="J89" i="8"/>
  <c r="BE131" i="8"/>
  <c r="BE139" i="8"/>
  <c r="BE262" i="7"/>
  <c r="BE313" i="7"/>
  <c r="BE320" i="7"/>
  <c r="BE352" i="7"/>
  <c r="BE356" i="7"/>
  <c r="BE391" i="7"/>
  <c r="E115" i="7"/>
  <c r="BE180" i="7"/>
  <c r="BE202" i="7"/>
  <c r="BE247" i="7"/>
  <c r="BE299" i="7"/>
  <c r="BE310" i="7"/>
  <c r="F92" i="7"/>
  <c r="BE128" i="7"/>
  <c r="BE198" i="7"/>
  <c r="BE246" i="7"/>
  <c r="BE292" i="7"/>
  <c r="BE309" i="7"/>
  <c r="BE386" i="7"/>
  <c r="BE387" i="7"/>
  <c r="BE394" i="7"/>
  <c r="F91" i="7"/>
  <c r="J119" i="7"/>
  <c r="BE136" i="7"/>
  <c r="BE227" i="7"/>
  <c r="BE235" i="7"/>
  <c r="BE265" i="7"/>
  <c r="BE278" i="7"/>
  <c r="BE279" i="7"/>
  <c r="BE283" i="7"/>
  <c r="BE326" i="7"/>
  <c r="BE330" i="7"/>
  <c r="BE338" i="7"/>
  <c r="BE342" i="7"/>
  <c r="BE355" i="7"/>
  <c r="BE361" i="7"/>
  <c r="BE368" i="7"/>
  <c r="BE377" i="7"/>
  <c r="BE390" i="7"/>
  <c r="BE403" i="7"/>
  <c r="BE194" i="7"/>
  <c r="BE224" i="7"/>
  <c r="BE231" i="7"/>
  <c r="BE268" i="7"/>
  <c r="BE269" i="7"/>
  <c r="BE273" i="7"/>
  <c r="BE358" i="7"/>
  <c r="BE359" i="7"/>
  <c r="BE408" i="7"/>
  <c r="BE409" i="7"/>
  <c r="J92" i="7"/>
  <c r="J121" i="7"/>
  <c r="BE185" i="7"/>
  <c r="BE190" i="7"/>
  <c r="BE250" i="7"/>
  <c r="BE296" i="7"/>
  <c r="BE360" i="7"/>
  <c r="BE389" i="7"/>
  <c r="BE161" i="7"/>
  <c r="BE206" i="7"/>
  <c r="BE210" i="7"/>
  <c r="BE242" i="7"/>
  <c r="BE345" i="7"/>
  <c r="BE371" i="7"/>
  <c r="BE388" i="7"/>
  <c r="BE129" i="7"/>
  <c r="BE276" i="7"/>
  <c r="BE289" i="7"/>
  <c r="BE314" i="7"/>
  <c r="BE317" i="7"/>
  <c r="BE348" i="7"/>
  <c r="BE351" i="7"/>
  <c r="BE357" i="7"/>
  <c r="BE362" i="7"/>
  <c r="BE392" i="7"/>
  <c r="BE398" i="7"/>
  <c r="BE151" i="7"/>
  <c r="BE258" i="7"/>
  <c r="BE354" i="7"/>
  <c r="BE367" i="7"/>
  <c r="BE212" i="7"/>
  <c r="BE238" i="7"/>
  <c r="BE243" i="7"/>
  <c r="BE282" i="7"/>
  <c r="BE303" i="7"/>
  <c r="BE306" i="7"/>
  <c r="BE353" i="7"/>
  <c r="BE399" i="7"/>
  <c r="BE254" i="7"/>
  <c r="BE261" i="7"/>
  <c r="BE272" i="7"/>
  <c r="BE277" i="7"/>
  <c r="BE286" i="7"/>
  <c r="BE293" i="7"/>
  <c r="BE300" i="7"/>
  <c r="BE323" i="7"/>
  <c r="BE334" i="7"/>
  <c r="BE374" i="7"/>
  <c r="BE405" i="7"/>
  <c r="BE406" i="7"/>
  <c r="BE181" i="7"/>
  <c r="BE232" i="7"/>
  <c r="BE239" i="7"/>
  <c r="BE251" i="7"/>
  <c r="BE255" i="7"/>
  <c r="BE363" i="7"/>
  <c r="BE366" i="7"/>
  <c r="BE380" i="7"/>
  <c r="BE383" i="7"/>
  <c r="BE402" i="7"/>
  <c r="J92" i="6"/>
  <c r="BE148" i="6"/>
  <c r="BE153" i="6"/>
  <c r="BE155" i="6"/>
  <c r="BE156" i="6"/>
  <c r="BE195" i="6"/>
  <c r="BE210" i="6"/>
  <c r="BE253" i="6"/>
  <c r="BE260" i="6"/>
  <c r="F91" i="6"/>
  <c r="J136" i="6"/>
  <c r="BE154" i="6"/>
  <c r="BE158" i="6"/>
  <c r="BE159" i="6"/>
  <c r="BE164" i="6"/>
  <c r="BE171" i="6"/>
  <c r="BE179" i="6"/>
  <c r="BE229" i="6"/>
  <c r="BE255" i="6"/>
  <c r="BE262" i="6"/>
  <c r="BE265" i="6"/>
  <c r="BE166" i="6"/>
  <c r="BE167" i="6"/>
  <c r="BE176" i="6"/>
  <c r="BE183" i="6"/>
  <c r="BE184" i="6"/>
  <c r="BE239" i="6"/>
  <c r="BE245" i="6"/>
  <c r="BE264" i="6"/>
  <c r="E85" i="6"/>
  <c r="BE150" i="6"/>
  <c r="BE157" i="6"/>
  <c r="BE172" i="6"/>
  <c r="BE191" i="6"/>
  <c r="BE192" i="6"/>
  <c r="BE194" i="6"/>
  <c r="BE202" i="6"/>
  <c r="BE205" i="6"/>
  <c r="BE206" i="6"/>
  <c r="BE207" i="6"/>
  <c r="BE208" i="6"/>
  <c r="BE231" i="6"/>
  <c r="BE232" i="6"/>
  <c r="BE233" i="6"/>
  <c r="BE234" i="6"/>
  <c r="BE236" i="6"/>
  <c r="BE238" i="6"/>
  <c r="BE248" i="6"/>
  <c r="BE256" i="6"/>
  <c r="BE258" i="6"/>
  <c r="BE174" i="6"/>
  <c r="BE196" i="6"/>
  <c r="BE197" i="6"/>
  <c r="BE199" i="6"/>
  <c r="BE204" i="6"/>
  <c r="BE213" i="6"/>
  <c r="BE214" i="6"/>
  <c r="BE219" i="6"/>
  <c r="BE225" i="6"/>
  <c r="BE240" i="6"/>
  <c r="BE242" i="6"/>
  <c r="BE243" i="6"/>
  <c r="BE277" i="6"/>
  <c r="BE280" i="6"/>
  <c r="J91" i="6"/>
  <c r="BE175" i="6"/>
  <c r="BE181" i="6"/>
  <c r="BE228" i="6"/>
  <c r="BE237" i="6"/>
  <c r="BE261" i="6"/>
  <c r="BE284" i="6"/>
  <c r="BE286" i="6"/>
  <c r="F92" i="6"/>
  <c r="BE165" i="6"/>
  <c r="BE180" i="6"/>
  <c r="BE226" i="6"/>
  <c r="BE235" i="6"/>
  <c r="BE257" i="6"/>
  <c r="BE272" i="6"/>
  <c r="BE275" i="6"/>
  <c r="BE276" i="6"/>
  <c r="BE146" i="6"/>
  <c r="BE147" i="6"/>
  <c r="BE149" i="6"/>
  <c r="BE161" i="6"/>
  <c r="BE162" i="6"/>
  <c r="BE163" i="6"/>
  <c r="BE170" i="6"/>
  <c r="BE173" i="6"/>
  <c r="BE185" i="6"/>
  <c r="BE187" i="6"/>
  <c r="BE188" i="6"/>
  <c r="BE189" i="6"/>
  <c r="BE190" i="6"/>
  <c r="BE222" i="6"/>
  <c r="BE227" i="6"/>
  <c r="BE250" i="6"/>
  <c r="BE252" i="6"/>
  <c r="BE259" i="6"/>
  <c r="BE266" i="6"/>
  <c r="BE268" i="6"/>
  <c r="BE278" i="6"/>
  <c r="BE288" i="6"/>
  <c r="BE297" i="6"/>
  <c r="BE151" i="6"/>
  <c r="BE152" i="6"/>
  <c r="BE168" i="6"/>
  <c r="BE177" i="6"/>
  <c r="BE178" i="6"/>
  <c r="BE200" i="6"/>
  <c r="BE241" i="6"/>
  <c r="BE244" i="6"/>
  <c r="BE249" i="6"/>
  <c r="BE251" i="6"/>
  <c r="BE281" i="6"/>
  <c r="BE211" i="6"/>
  <c r="BE212" i="6"/>
  <c r="BE215" i="6"/>
  <c r="BE217" i="6"/>
  <c r="BE282" i="6"/>
  <c r="BE290" i="6"/>
  <c r="BE291" i="6"/>
  <c r="BE295" i="6"/>
  <c r="BE301" i="6"/>
  <c r="BE305" i="6"/>
  <c r="BE307" i="6"/>
  <c r="BE201" i="6"/>
  <c r="BE230" i="6"/>
  <c r="BE254" i="6"/>
  <c r="BE271" i="6"/>
  <c r="BE274" i="6"/>
  <c r="BE283" i="6"/>
  <c r="BE285" i="6"/>
  <c r="BE289" i="6"/>
  <c r="BE299" i="6"/>
  <c r="BE303" i="6"/>
  <c r="BE308" i="6"/>
  <c r="BE160" i="6"/>
  <c r="BE247" i="6"/>
  <c r="BE269" i="6"/>
  <c r="BE270" i="6"/>
  <c r="BE292" i="6"/>
  <c r="BE294" i="6"/>
  <c r="BE296" i="6"/>
  <c r="BE298" i="6"/>
  <c r="BE300" i="6"/>
  <c r="E109" i="5"/>
  <c r="BE122" i="5"/>
  <c r="BE125" i="5"/>
  <c r="F92" i="5"/>
  <c r="BE121" i="5"/>
  <c r="BE126" i="5"/>
  <c r="BE131" i="5"/>
  <c r="BE127" i="5"/>
  <c r="BE128" i="5"/>
  <c r="BE133" i="5"/>
  <c r="BE136" i="5"/>
  <c r="BE137" i="5"/>
  <c r="BE138" i="5"/>
  <c r="BE142" i="5"/>
  <c r="BE146" i="5"/>
  <c r="J113" i="5"/>
  <c r="BE140" i="5"/>
  <c r="BE123" i="5"/>
  <c r="BE124" i="5"/>
  <c r="BE129" i="5"/>
  <c r="BE139" i="5"/>
  <c r="BE143" i="5"/>
  <c r="BE144" i="5"/>
  <c r="BE145" i="5"/>
  <c r="BE130" i="5"/>
  <c r="BE132" i="5"/>
  <c r="BE135" i="5"/>
  <c r="BE132" i="4"/>
  <c r="BE134" i="4"/>
  <c r="BE135" i="4"/>
  <c r="BE137" i="4"/>
  <c r="BE140" i="4"/>
  <c r="BE141" i="4"/>
  <c r="BE147" i="4"/>
  <c r="F92" i="4"/>
  <c r="BE138" i="4"/>
  <c r="BE139" i="4"/>
  <c r="BE142" i="4"/>
  <c r="BE143" i="4"/>
  <c r="BE146" i="4"/>
  <c r="BE148" i="4"/>
  <c r="J89" i="4"/>
  <c r="BE127" i="4"/>
  <c r="BE145" i="4"/>
  <c r="BE152" i="4"/>
  <c r="BE126" i="4"/>
  <c r="BE153" i="4"/>
  <c r="BE154" i="4"/>
  <c r="BE157" i="4"/>
  <c r="BE136" i="4"/>
  <c r="E85" i="4"/>
  <c r="BE149" i="4"/>
  <c r="BE129" i="4"/>
  <c r="BE164" i="4"/>
  <c r="BE170" i="4"/>
  <c r="BE172" i="4"/>
  <c r="BE125" i="4"/>
  <c r="BE150" i="4"/>
  <c r="BE163" i="4"/>
  <c r="BE165" i="4"/>
  <c r="BE166" i="4"/>
  <c r="BE133" i="4"/>
  <c r="BE155" i="4"/>
  <c r="BE156" i="4"/>
  <c r="BE159" i="4"/>
  <c r="BE161" i="4"/>
  <c r="BE169" i="4"/>
  <c r="BE171" i="4"/>
  <c r="BE144" i="4"/>
  <c r="BE151" i="4"/>
  <c r="BE162" i="4"/>
  <c r="BE128" i="4"/>
  <c r="BE130" i="4"/>
  <c r="BE131" i="4"/>
  <c r="BE158" i="4"/>
  <c r="BE168" i="4"/>
  <c r="J922" i="2"/>
  <c r="J108" i="2"/>
  <c r="BE154" i="3"/>
  <c r="BE158" i="3"/>
  <c r="BE171" i="3"/>
  <c r="BE183" i="3"/>
  <c r="J139" i="2"/>
  <c r="J98" i="2"/>
  <c r="F92" i="3"/>
  <c r="J122" i="3"/>
  <c r="BE144" i="3"/>
  <c r="BE188" i="3"/>
  <c r="E85" i="3"/>
  <c r="J89" i="3"/>
  <c r="F122" i="3"/>
  <c r="BE150" i="3"/>
  <c r="BE184" i="3"/>
  <c r="BE185" i="3"/>
  <c r="BE192" i="3"/>
  <c r="BE147" i="3"/>
  <c r="BE159" i="3"/>
  <c r="BE177" i="3"/>
  <c r="BE186" i="3"/>
  <c r="BE191" i="3"/>
  <c r="BE182" i="3"/>
  <c r="BE189" i="3"/>
  <c r="BE199" i="3"/>
  <c r="BE200" i="3"/>
  <c r="BE203" i="3"/>
  <c r="J92" i="3"/>
  <c r="BE129" i="3"/>
  <c r="BE173" i="3"/>
  <c r="BE198" i="3"/>
  <c r="BE204" i="3"/>
  <c r="BE210" i="3"/>
  <c r="BE176" i="3"/>
  <c r="BE181" i="3"/>
  <c r="BE194" i="3"/>
  <c r="BE197" i="3"/>
  <c r="BE138" i="3"/>
  <c r="BE155" i="3"/>
  <c r="BE178" i="3"/>
  <c r="BE179" i="3"/>
  <c r="BE207" i="3"/>
  <c r="BE211" i="3"/>
  <c r="BE134" i="3"/>
  <c r="BE141" i="3"/>
  <c r="BE163" i="3"/>
  <c r="BE180" i="3"/>
  <c r="BE187" i="3"/>
  <c r="BE193" i="3"/>
  <c r="BE217" i="3"/>
  <c r="BE195" i="3"/>
  <c r="BE196" i="3"/>
  <c r="BE202" i="3"/>
  <c r="BE205" i="3"/>
  <c r="BE206" i="3"/>
  <c r="BE208" i="3"/>
  <c r="BE214" i="3"/>
  <c r="BE151" i="3"/>
  <c r="BE201" i="3"/>
  <c r="BE209" i="3"/>
  <c r="BE213" i="3"/>
  <c r="BE216" i="3"/>
  <c r="BE390" i="2"/>
  <c r="BE420" i="2"/>
  <c r="BE430" i="2"/>
  <c r="BE507" i="2"/>
  <c r="BE519" i="2"/>
  <c r="BE652" i="2"/>
  <c r="BE661" i="2"/>
  <c r="BE665" i="2"/>
  <c r="BE783" i="2"/>
  <c r="BE839" i="2"/>
  <c r="BE861" i="2"/>
  <c r="BE865" i="2"/>
  <c r="BE867" i="2"/>
  <c r="BE908" i="2"/>
  <c r="BE933" i="2"/>
  <c r="BE994" i="2"/>
  <c r="BE996" i="2"/>
  <c r="BE1000" i="2"/>
  <c r="BE1024" i="2"/>
  <c r="BE1049" i="2"/>
  <c r="BE1062" i="2"/>
  <c r="BE741" i="2"/>
  <c r="BE746" i="2"/>
  <c r="BE752" i="2"/>
  <c r="BE779" i="2"/>
  <c r="BE796" i="2"/>
  <c r="BE798" i="2"/>
  <c r="BE802" i="2"/>
  <c r="BE826" i="2"/>
  <c r="BE848" i="2"/>
  <c r="BE852" i="2"/>
  <c r="BE863" i="2"/>
  <c r="BE1008" i="2"/>
  <c r="BE1056" i="2"/>
  <c r="BE1060" i="2"/>
  <c r="BE409" i="2"/>
  <c r="BE417" i="2"/>
  <c r="BE542" i="2"/>
  <c r="BE656" i="2"/>
  <c r="BE701" i="2"/>
  <c r="BE707" i="2"/>
  <c r="BE729" i="2"/>
  <c r="BE734" i="2"/>
  <c r="BE776" i="2"/>
  <c r="BE817" i="2"/>
  <c r="BE844" i="2"/>
  <c r="BE847" i="2"/>
  <c r="BE870" i="2"/>
  <c r="BE1020" i="2"/>
  <c r="BE1073" i="2"/>
  <c r="BE1083" i="2"/>
  <c r="BE1093" i="2"/>
  <c r="BE140" i="2"/>
  <c r="BE188" i="2"/>
  <c r="BE197" i="2"/>
  <c r="BE223" i="2"/>
  <c r="BE255" i="2"/>
  <c r="BE293" i="2"/>
  <c r="BE299" i="2"/>
  <c r="BE331" i="2"/>
  <c r="BE373" i="2"/>
  <c r="BE374" i="2"/>
  <c r="BE378" i="2"/>
  <c r="BE394" i="2"/>
  <c r="BE398" i="2"/>
  <c r="BE402" i="2"/>
  <c r="BE404" i="2"/>
  <c r="BE467" i="2"/>
  <c r="BE618" i="2"/>
  <c r="BE624" i="2"/>
  <c r="BE645" i="2"/>
  <c r="BE650" i="2"/>
  <c r="BE666" i="2"/>
  <c r="BE670" i="2"/>
  <c r="BE678" i="2"/>
  <c r="BE697" i="2"/>
  <c r="BE709" i="2"/>
  <c r="BE725" i="2"/>
  <c r="BE727" i="2"/>
  <c r="BE769" i="2"/>
  <c r="BE822" i="2"/>
  <c r="BE833" i="2"/>
  <c r="BE927" i="2"/>
  <c r="BE1081" i="2"/>
  <c r="BE1087" i="2"/>
  <c r="BE1091" i="2"/>
  <c r="BE1163" i="2"/>
  <c r="BE1169" i="2"/>
  <c r="F92" i="2"/>
  <c r="BE162" i="2"/>
  <c r="BE295" i="2"/>
  <c r="BE316" i="2"/>
  <c r="BE330" i="2"/>
  <c r="BE350" i="2"/>
  <c r="BE365" i="2"/>
  <c r="BE367" i="2"/>
  <c r="BE371" i="2"/>
  <c r="BE372" i="2"/>
  <c r="BE386" i="2"/>
  <c r="BE406" i="2"/>
  <c r="BE445" i="2"/>
  <c r="BE465" i="2"/>
  <c r="BE477" i="2"/>
  <c r="BE505" i="2"/>
  <c r="BE517" i="2"/>
  <c r="BE564" i="2"/>
  <c r="BE742" i="2"/>
  <c r="BE771" i="2"/>
  <c r="BE793" i="2"/>
  <c r="BE856" i="2"/>
  <c r="BE858" i="2"/>
  <c r="BE875" i="2"/>
  <c r="BE891" i="2"/>
  <c r="BE910" i="2"/>
  <c r="BE961" i="2"/>
  <c r="BE971" i="2"/>
  <c r="J131" i="2"/>
  <c r="BE237" i="2"/>
  <c r="BE291" i="2"/>
  <c r="BE310" i="2"/>
  <c r="BE313" i="2"/>
  <c r="BE315" i="2"/>
  <c r="BE322" i="2"/>
  <c r="BE327" i="2"/>
  <c r="BE381" i="2"/>
  <c r="BE382" i="2"/>
  <c r="BE400" i="2"/>
  <c r="BE414" i="2"/>
  <c r="BE439" i="2"/>
  <c r="BE443" i="2"/>
  <c r="BE538" i="2"/>
  <c r="BE540" i="2"/>
  <c r="BE632" i="2"/>
  <c r="BE641" i="2"/>
  <c r="BE688" i="2"/>
  <c r="BE691" i="2"/>
  <c r="BE703" i="2"/>
  <c r="BE705" i="2"/>
  <c r="BE723" i="2"/>
  <c r="BE791" i="2"/>
  <c r="BE841" i="2"/>
  <c r="BE854" i="2"/>
  <c r="BE896" i="2"/>
  <c r="BE931" i="2"/>
  <c r="BE943" i="2"/>
  <c r="BE969" i="2"/>
  <c r="BE983" i="2"/>
  <c r="BE1033" i="2"/>
  <c r="BE1036" i="2"/>
  <c r="BE1079" i="2"/>
  <c r="BE1088" i="2"/>
  <c r="BE1095" i="2"/>
  <c r="BE1097" i="2"/>
  <c r="BE1133" i="2"/>
  <c r="BE1159" i="2"/>
  <c r="BE1165" i="2"/>
  <c r="BE1174" i="2"/>
  <c r="BE1075" i="2"/>
  <c r="E85" i="2"/>
  <c r="BE147" i="2"/>
  <c r="BE155" i="2"/>
  <c r="BE218" i="2"/>
  <c r="BE256" i="2"/>
  <c r="BE266" i="2"/>
  <c r="BE318" i="2"/>
  <c r="BE346" i="2"/>
  <c r="BE348" i="2"/>
  <c r="BE376" i="2"/>
  <c r="BE408" i="2"/>
  <c r="BE479" i="2"/>
  <c r="BE501" i="2"/>
  <c r="BE566" i="2"/>
  <c r="BE680" i="2"/>
  <c r="BE684" i="2"/>
  <c r="BE754" i="2"/>
  <c r="BE758" i="2"/>
  <c r="BE915" i="2"/>
  <c r="BE965" i="2"/>
  <c r="BE1064" i="2"/>
  <c r="BE1066" i="2"/>
  <c r="BE1069" i="2"/>
  <c r="BE1085" i="2"/>
  <c r="BE1111" i="2"/>
  <c r="BE906" i="2"/>
  <c r="BE914" i="2"/>
  <c r="BE916" i="2"/>
  <c r="BE920" i="2"/>
  <c r="BE925" i="2"/>
  <c r="BE929" i="2"/>
  <c r="BE977" i="2"/>
  <c r="BE988" i="2"/>
  <c r="BE1016" i="2"/>
  <c r="BE1030" i="2"/>
  <c r="BE1045" i="2"/>
  <c r="BE1090" i="2"/>
  <c r="BE151" i="2"/>
  <c r="BE153" i="2"/>
  <c r="BE180" i="2"/>
  <c r="BE205" i="2"/>
  <c r="BE259" i="2"/>
  <c r="BE343" i="2"/>
  <c r="BE344" i="2"/>
  <c r="BE385" i="2"/>
  <c r="BE411" i="2"/>
  <c r="BE580" i="2"/>
  <c r="BE699" i="2"/>
  <c r="BE755" i="2"/>
  <c r="BE764" i="2"/>
  <c r="BE767" i="2"/>
  <c r="BE904" i="2"/>
  <c r="BE918" i="2"/>
  <c r="BE923" i="2"/>
  <c r="BE945" i="2"/>
  <c r="BE947" i="2"/>
  <c r="BE955" i="2"/>
  <c r="BE973" i="2"/>
  <c r="BE1010" i="2"/>
  <c r="BE1071" i="2"/>
  <c r="BE1099" i="2"/>
  <c r="BE1117" i="2"/>
  <c r="BE1123" i="2"/>
  <c r="BE1130" i="2"/>
  <c r="BE1135" i="2"/>
  <c r="BE339" i="2"/>
  <c r="BE544" i="2"/>
  <c r="BE614" i="2"/>
  <c r="BE695" i="2"/>
  <c r="BE711" i="2"/>
  <c r="BE737" i="2"/>
  <c r="BE761" i="2"/>
  <c r="BE967" i="2"/>
  <c r="BE979" i="2"/>
  <c r="BE991" i="2"/>
  <c r="BE1006" i="2"/>
  <c r="BE1137" i="2"/>
  <c r="BE1155" i="2"/>
  <c r="BE142" i="2"/>
  <c r="BE176" i="2"/>
  <c r="BE210" i="2"/>
  <c r="BE280" i="2"/>
  <c r="BE290" i="2"/>
  <c r="BE317" i="2"/>
  <c r="BE324" i="2"/>
  <c r="BE333" i="2"/>
  <c r="BE335" i="2"/>
  <c r="BE425" i="2"/>
  <c r="BE536" i="2"/>
  <c r="BE570" i="2"/>
  <c r="BE643" i="2"/>
  <c r="BE654" i="2"/>
  <c r="BE721" i="2"/>
  <c r="BE731" i="2"/>
  <c r="BE750" i="2"/>
  <c r="BE986" i="2"/>
  <c r="BE1004" i="2"/>
  <c r="BE1027" i="2"/>
  <c r="BE1039" i="2"/>
  <c r="BE1077" i="2"/>
  <c r="BE1127" i="2"/>
  <c r="BE1139" i="2"/>
  <c r="F37" i="2"/>
  <c r="BD95" i="1" s="1"/>
  <c r="F37" i="7"/>
  <c r="BD100" i="1" s="1"/>
  <c r="F34" i="3"/>
  <c r="BA96" i="1"/>
  <c r="F35" i="4"/>
  <c r="BB97" i="1" s="1"/>
  <c r="F36" i="4"/>
  <c r="BC97" i="1" s="1"/>
  <c r="F35" i="5"/>
  <c r="BB98" i="1" s="1"/>
  <c r="F37" i="6"/>
  <c r="BD99" i="1" s="1"/>
  <c r="F34" i="7"/>
  <c r="BA100" i="1" s="1"/>
  <c r="F34" i="2"/>
  <c r="BA95" i="1" s="1"/>
  <c r="F35" i="7"/>
  <c r="BB100" i="1" s="1"/>
  <c r="J34" i="2"/>
  <c r="AW95" i="1" s="1"/>
  <c r="F34" i="8"/>
  <c r="BA101" i="1" s="1"/>
  <c r="F35" i="8"/>
  <c r="BB101" i="1" s="1"/>
  <c r="J34" i="3"/>
  <c r="AW96" i="1" s="1"/>
  <c r="J34" i="4"/>
  <c r="AW97" i="1" s="1"/>
  <c r="F34" i="5"/>
  <c r="BA98" i="1" s="1"/>
  <c r="F37" i="5"/>
  <c r="BD98" i="1" s="1"/>
  <c r="F36" i="6"/>
  <c r="BC99" i="1" s="1"/>
  <c r="F36" i="7"/>
  <c r="BC100" i="1" s="1"/>
  <c r="F35" i="2"/>
  <c r="BB95" i="1" s="1"/>
  <c r="F35" i="3"/>
  <c r="BB96" i="1" s="1"/>
  <c r="F36" i="3"/>
  <c r="BC96" i="1" s="1"/>
  <c r="F37" i="4"/>
  <c r="BD97" i="1" s="1"/>
  <c r="F36" i="5"/>
  <c r="BC98" i="1" s="1"/>
  <c r="J34" i="6"/>
  <c r="AW99" i="1" s="1"/>
  <c r="F35" i="6"/>
  <c r="BB99" i="1" s="1"/>
  <c r="J34" i="8"/>
  <c r="AW101" i="1" s="1"/>
  <c r="F36" i="8"/>
  <c r="BC101" i="1" s="1"/>
  <c r="F37" i="8"/>
  <c r="BD101" i="1" s="1"/>
  <c r="F37" i="3"/>
  <c r="BD96" i="1"/>
  <c r="F34" i="4"/>
  <c r="BA97" i="1" s="1"/>
  <c r="J34" i="5"/>
  <c r="AW98" i="1" s="1"/>
  <c r="F34" i="6"/>
  <c r="BA99" i="1" s="1"/>
  <c r="J34" i="7"/>
  <c r="AW100" i="1" s="1"/>
  <c r="F36" i="2"/>
  <c r="BC95" i="1" s="1"/>
  <c r="BK123" i="4" l="1"/>
  <c r="BK122" i="4" s="1"/>
  <c r="J122" i="4" s="1"/>
  <c r="J97" i="4" s="1"/>
  <c r="BK174" i="3"/>
  <c r="J174" i="3" s="1"/>
  <c r="J102" i="3" s="1"/>
  <c r="T125" i="7"/>
  <c r="BK127" i="3"/>
  <c r="BK126" i="3" s="1"/>
  <c r="J126" i="3" s="1"/>
  <c r="J30" i="3" s="1"/>
  <c r="J221" i="6"/>
  <c r="J110" i="6" s="1"/>
  <c r="BK144" i="6"/>
  <c r="J144" i="6" s="1"/>
  <c r="J98" i="6" s="1"/>
  <c r="BK223" i="6"/>
  <c r="J223" i="6" s="1"/>
  <c r="J111" i="6" s="1"/>
  <c r="BK119" i="5"/>
  <c r="J119" i="5" s="1"/>
  <c r="J30" i="5" s="1"/>
  <c r="AG98" i="1" s="1"/>
  <c r="R119" i="5"/>
  <c r="BK138" i="2"/>
  <c r="J138" i="2"/>
  <c r="J97" i="2" s="1"/>
  <c r="T123" i="4"/>
  <c r="T122" i="4" s="1"/>
  <c r="T121" i="4" s="1"/>
  <c r="P921" i="2"/>
  <c r="P137" i="2" s="1"/>
  <c r="AU95" i="1" s="1"/>
  <c r="P123" i="4"/>
  <c r="P122" i="4" s="1"/>
  <c r="P121" i="4" s="1"/>
  <c r="AU97" i="1" s="1"/>
  <c r="T174" i="3"/>
  <c r="T126" i="3"/>
  <c r="T223" i="6"/>
  <c r="R123" i="4"/>
  <c r="R122" i="4" s="1"/>
  <c r="R121" i="4" s="1"/>
  <c r="R126" i="7"/>
  <c r="R125" i="7"/>
  <c r="P126" i="7"/>
  <c r="P125" i="7" s="1"/>
  <c r="AU100" i="1" s="1"/>
  <c r="P138" i="2"/>
  <c r="R138" i="2"/>
  <c r="R137" i="2" s="1"/>
  <c r="BK921" i="2"/>
  <c r="J921" i="2" s="1"/>
  <c r="J107" i="2" s="1"/>
  <c r="T921" i="2"/>
  <c r="R921" i="2"/>
  <c r="R223" i="6"/>
  <c r="P223" i="6"/>
  <c r="R174" i="3"/>
  <c r="R126" i="3"/>
  <c r="T138" i="2"/>
  <c r="T137" i="2"/>
  <c r="T119" i="5"/>
  <c r="R144" i="6"/>
  <c r="R143" i="6" s="1"/>
  <c r="R142" i="6" s="1"/>
  <c r="T144" i="6"/>
  <c r="T143" i="6"/>
  <c r="T142" i="6" s="1"/>
  <c r="P144" i="6"/>
  <c r="BK126" i="7"/>
  <c r="BK125" i="7" s="1"/>
  <c r="J125" i="7" s="1"/>
  <c r="BK127" i="8"/>
  <c r="J127" i="8"/>
  <c r="J97" i="8" s="1"/>
  <c r="AG96" i="1"/>
  <c r="J127" i="3"/>
  <c r="J97" i="3" s="1"/>
  <c r="J96" i="3"/>
  <c r="BA94" i="1"/>
  <c r="AW94" i="1" s="1"/>
  <c r="AK30" i="1" s="1"/>
  <c r="J33" i="6"/>
  <c r="AV99" i="1" s="1"/>
  <c r="AT99" i="1" s="1"/>
  <c r="F33" i="5"/>
  <c r="AZ98" i="1" s="1"/>
  <c r="F33" i="7"/>
  <c r="AZ100" i="1" s="1"/>
  <c r="J33" i="3"/>
  <c r="AV96" i="1"/>
  <c r="AT96" i="1" s="1"/>
  <c r="BD94" i="1"/>
  <c r="W33" i="1" s="1"/>
  <c r="BC94" i="1"/>
  <c r="W32" i="1" s="1"/>
  <c r="F33" i="3"/>
  <c r="AZ96" i="1" s="1"/>
  <c r="BB94" i="1"/>
  <c r="W31" i="1" s="1"/>
  <c r="F33" i="4"/>
  <c r="AZ97" i="1" s="1"/>
  <c r="J33" i="8"/>
  <c r="AV101" i="1" s="1"/>
  <c r="AT101" i="1" s="1"/>
  <c r="J33" i="4"/>
  <c r="AV97" i="1" s="1"/>
  <c r="AT97" i="1" s="1"/>
  <c r="F33" i="8"/>
  <c r="AZ101" i="1"/>
  <c r="J33" i="5"/>
  <c r="AV98" i="1" s="1"/>
  <c r="AT98" i="1" s="1"/>
  <c r="J33" i="7"/>
  <c r="AV100" i="1" s="1"/>
  <c r="AT100" i="1" s="1"/>
  <c r="J33" i="2"/>
  <c r="AV95" i="1" s="1"/>
  <c r="AT95" i="1" s="1"/>
  <c r="F33" i="6"/>
  <c r="AZ99" i="1" s="1"/>
  <c r="F33" i="2"/>
  <c r="AZ95" i="1" s="1"/>
  <c r="J123" i="4" l="1"/>
  <c r="J98" i="4" s="1"/>
  <c r="BK121" i="4"/>
  <c r="J121" i="4" s="1"/>
  <c r="J96" i="4" s="1"/>
  <c r="P143" i="6"/>
  <c r="P142" i="6" s="1"/>
  <c r="AU99" i="1" s="1"/>
  <c r="AU94" i="1" s="1"/>
  <c r="BK143" i="6"/>
  <c r="J143" i="6" s="1"/>
  <c r="J97" i="6" s="1"/>
  <c r="J96" i="5"/>
  <c r="AN98" i="1"/>
  <c r="J96" i="7"/>
  <c r="J30" i="7"/>
  <c r="AG100" i="1" s="1"/>
  <c r="AN100" i="1" s="1"/>
  <c r="AN96" i="1"/>
  <c r="J126" i="7"/>
  <c r="J97" i="7" s="1"/>
  <c r="BK137" i="2"/>
  <c r="J137" i="2"/>
  <c r="J30" i="2" s="1"/>
  <c r="AG95" i="1" s="1"/>
  <c r="BK126" i="8"/>
  <c r="J126" i="8" s="1"/>
  <c r="J96" i="8" s="1"/>
  <c r="J39" i="5"/>
  <c r="J39" i="3"/>
  <c r="W30" i="1"/>
  <c r="AZ94" i="1"/>
  <c r="W29" i="1" s="1"/>
  <c r="AX94" i="1"/>
  <c r="AY94" i="1"/>
  <c r="J30" i="4" l="1"/>
  <c r="AG97" i="1" s="1"/>
  <c r="AN97" i="1" s="1"/>
  <c r="BK142" i="6"/>
  <c r="J142" i="6" s="1"/>
  <c r="J30" i="6" s="1"/>
  <c r="AG99" i="1" s="1"/>
  <c r="AN99" i="1" s="1"/>
  <c r="J39" i="7"/>
  <c r="J39" i="2"/>
  <c r="J96" i="2"/>
  <c r="AN95" i="1"/>
  <c r="AV94" i="1"/>
  <c r="AK29" i="1" s="1"/>
  <c r="J30" i="8"/>
  <c r="AG101" i="1" s="1"/>
  <c r="J39" i="4" l="1"/>
  <c r="J39" i="6"/>
  <c r="J96" i="6"/>
  <c r="AG94" i="1"/>
  <c r="AK26" i="1" s="1"/>
  <c r="AK35" i="1" s="1"/>
  <c r="J39" i="8"/>
  <c r="AN101" i="1"/>
  <c r="AT94" i="1"/>
  <c r="AN94" i="1" l="1"/>
</calcChain>
</file>

<file path=xl/sharedStrings.xml><?xml version="1.0" encoding="utf-8"?>
<sst xmlns="http://schemas.openxmlformats.org/spreadsheetml/2006/main" count="21075" uniqueCount="2690">
  <si>
    <t>Export Komplet</t>
  </si>
  <si>
    <t/>
  </si>
  <si>
    <t>2.0</t>
  </si>
  <si>
    <t>False</t>
  </si>
  <si>
    <t>{73a2b98d-fe98-461d-9fc5-9c8d475f7ad0}</t>
  </si>
  <si>
    <t>&gt;&gt;  skryté sloupce  &lt;&lt;</t>
  </si>
  <si>
    <t>0,1</t>
  </si>
  <si>
    <t>21</t>
  </si>
  <si>
    <t>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</si>
  <si>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</si>
  <si>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</si>
  <si>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</si>
  <si>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</si>
  <si>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</si>
  <si>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</si>
  <si>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Projektis320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</si>
  <si>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</si>
  <si>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</si>
  <si>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Rek. pavilonu nosorožců 3, ZOO Dvůr Králové - 2.etapa</t>
  </si>
  <si>
    <t>KSO:</t>
  </si>
  <si>
    <t>CC-CZ:</t>
  </si>
  <si>
    <t>Místo:</t>
  </si>
  <si>
    <t>Dvůr Králové nad Labem</t>
  </si>
  <si>
    <t>Datum:</t>
  </si>
  <si>
    <t>19. 3. 2024</t>
  </si>
  <si>
    <t>Zadavatel:</t>
  </si>
  <si>
    <t>IČ:</t>
  </si>
  <si>
    <t>ZOO Dvůr Králové a.s., Štefánikova 1029, D.K.n.L.</t>
  </si>
  <si>
    <t>DIČ:</t>
  </si>
  <si>
    <t>Uchazeč:</t>
  </si>
  <si>
    <t>Vyplň údaj</t>
  </si>
  <si>
    <t>Projektant:</t>
  </si>
  <si>
    <t>Projektis DK s.r.o.,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</si>
  <si>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</si>
  <si>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</si>
  <si>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</si>
  <si>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</si>
  <si>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</si>
  <si>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</si>
  <si>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</si>
  <si>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</si>
  <si>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</si>
  <si>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</si>
  <si>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</si>
  <si>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</si>
  <si>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</si>
  <si>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</si>
  <si>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</si>
  <si>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</si>
  <si>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</si>
  <si>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</si>
  <si>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</si>
  <si>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</si>
  <si>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</si>
  <si>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</si>
  <si>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</si>
  <si>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</si>
  <si>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</si>
  <si>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</si>
  <si>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</si>
  <si>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</si>
  <si>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</si>
  <si>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</si>
  <si>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</si>
  <si>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</si>
  <si>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</si>
  <si>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</si>
  <si>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</si>
  <si>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</si>
  <si>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</si>
  <si>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</si>
  <si>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</si>
  <si>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</si>
  <si>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</si>
  <si>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</si>
  <si>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</si>
  <si>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</si>
  <si>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</si>
  <si>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</si>
  <si>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</si>
  <si>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</si>
  <si>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</si>
  <si>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11</t>
  </si>
  <si>
    <t>SO 01 - Pavilon nosorožců - 2.etapa</t>
  </si>
  <si>
    <t>STA</t>
  </si>
  <si>
    <t>{f42cffa0-011a-4f4a-b368-06b801aca85d}</t>
  </si>
  <si>
    <t>2</t>
  </si>
  <si>
    <t>Zdravotní technika - 2.etapa</t>
  </si>
  <si>
    <t>{6ce7bc14-e2d0-45d7-8f66-29f3aeacfa2d}</t>
  </si>
  <si>
    <t>13</t>
  </si>
  <si>
    <t>UT materiál a montáž - 2.etapa</t>
  </si>
  <si>
    <t>{6cb18988-8ba5-41bd-bb41-9c93dc9d1188}</t>
  </si>
  <si>
    <t>14</t>
  </si>
  <si>
    <t>VZT materiál a montáž - 2.etapa</t>
  </si>
  <si>
    <t>{8d1d4aa6-5fc9-400e-8857-4833c9318396}</t>
  </si>
  <si>
    <t>15</t>
  </si>
  <si>
    <t>Elektroinstalace - 2.etapa</t>
  </si>
  <si>
    <t>{f702546f-6a22-4c57-a05c-10bb074f68df}</t>
  </si>
  <si>
    <t>SO 02 - Venkovní kanalizace - 2.etapa</t>
  </si>
  <si>
    <t>{45753c6b-c313-4818-9fd6-093c28c7a9b3}</t>
  </si>
  <si>
    <t>9</t>
  </si>
  <si>
    <t>Vedlejší náklady - 2.etapa</t>
  </si>
  <si>
    <t>{d6bece57-3157-489c-9dc6-0bd59de494ab}</t>
  </si>
  <si>
    <t>fig1</t>
  </si>
  <si>
    <t>hloubení rýh</t>
  </si>
  <si>
    <t>76,412</t>
  </si>
  <si>
    <t>fig11</t>
  </si>
  <si>
    <t>keramická dlažba</t>
  </si>
  <si>
    <t>KRYCÍ LIST SOUPISU PRACÍ</t>
  </si>
  <si>
    <t>fig12</t>
  </si>
  <si>
    <t>teracové dlaždice</t>
  </si>
  <si>
    <t>fig13</t>
  </si>
  <si>
    <t>stájové dlaždice</t>
  </si>
  <si>
    <t>306,1</t>
  </si>
  <si>
    <t>fig14</t>
  </si>
  <si>
    <t>betonová mazanina</t>
  </si>
  <si>
    <t>93,2</t>
  </si>
  <si>
    <t>fig15</t>
  </si>
  <si>
    <t>plocha pod roštem</t>
  </si>
  <si>
    <t>60,1</t>
  </si>
  <si>
    <t>Objekt:</t>
  </si>
  <si>
    <t>fig17</t>
  </si>
  <si>
    <t>plocha vnitřních omítek stropů</t>
  </si>
  <si>
    <t>467,2</t>
  </si>
  <si>
    <t>11 - SO 01 - Pavilon nosorožců - 2.etapa</t>
  </si>
  <si>
    <t>fig18</t>
  </si>
  <si>
    <t>oprava vnitřních omítek stěn v 1.n.p.</t>
  </si>
  <si>
    <t>575,325</t>
  </si>
  <si>
    <t>fig181</t>
  </si>
  <si>
    <t>úprava vnitřních stěn perlinkou a lepidlem v 1.n.p.</t>
  </si>
  <si>
    <t>263,643</t>
  </si>
  <si>
    <t>fig20</t>
  </si>
  <si>
    <t>plocha stávajících vnějších omítek stěn a soklů</t>
  </si>
  <si>
    <t>668,429</t>
  </si>
  <si>
    <t>fig23</t>
  </si>
  <si>
    <t>plocha KZS soklů 120 mm pod terénem</t>
  </si>
  <si>
    <t>51,5</t>
  </si>
  <si>
    <t>fig24</t>
  </si>
  <si>
    <t>plocha KZS soklů 120 mm nad terénem</t>
  </si>
  <si>
    <t>64,375</t>
  </si>
  <si>
    <t>fig25</t>
  </si>
  <si>
    <t>plocha KZS EPS 140 mm</t>
  </si>
  <si>
    <t>555,82</t>
  </si>
  <si>
    <t>fig26</t>
  </si>
  <si>
    <t>KZS ostění hl do 400 mm EPS 40 mm</t>
  </si>
  <si>
    <t>116,19</t>
  </si>
  <si>
    <t>fig27</t>
  </si>
  <si>
    <t>soklová lišta</t>
  </si>
  <si>
    <t>128,83</t>
  </si>
  <si>
    <t>fig28</t>
  </si>
  <si>
    <t>rohové lišty</t>
  </si>
  <si>
    <t>90,34</t>
  </si>
  <si>
    <t>fig29</t>
  </si>
  <si>
    <t>okenní lišty</t>
  </si>
  <si>
    <t>88,12</t>
  </si>
  <si>
    <t>fig30</t>
  </si>
  <si>
    <t>parapetní lišty</t>
  </si>
  <si>
    <t>28,07</t>
  </si>
  <si>
    <t>fig31</t>
  </si>
  <si>
    <t>izolace proti vodě vodorovná</t>
  </si>
  <si>
    <t>515,042</t>
  </si>
  <si>
    <t>fig32</t>
  </si>
  <si>
    <t>izolace proti vodě svislé</t>
  </si>
  <si>
    <t>230,274</t>
  </si>
  <si>
    <t>fig5</t>
  </si>
  <si>
    <t>podkladní beton v Pdl1 a Pdl2</t>
  </si>
  <si>
    <t>483,488</t>
  </si>
  <si>
    <t>fig51</t>
  </si>
  <si>
    <t>betonová mazanina v m.č. 113,114,119</t>
  </si>
  <si>
    <t>1,2</t>
  </si>
  <si>
    <t>fig52</t>
  </si>
  <si>
    <t>betonová mazanina v m.č.115,116,117,118,120</t>
  </si>
  <si>
    <t>fig53</t>
  </si>
  <si>
    <t>betonová mazanina v m.č.101-112</t>
  </si>
  <si>
    <t>505,89</t>
  </si>
  <si>
    <t>fig54</t>
  </si>
  <si>
    <t>betonová mazanina Pdl6</t>
  </si>
  <si>
    <t>10,296</t>
  </si>
  <si>
    <t>fig541</t>
  </si>
  <si>
    <t>betonová mazanina Pdl4</t>
  </si>
  <si>
    <t>60,934</t>
  </si>
  <si>
    <t>fig542</t>
  </si>
  <si>
    <t>betonová mazanina Pdl5</t>
  </si>
  <si>
    <t>33,28</t>
  </si>
  <si>
    <t>fig55</t>
  </si>
  <si>
    <t>podlahová kce z desek OSB tl.22 mm</t>
  </si>
  <si>
    <t>5,8</t>
  </si>
  <si>
    <t>fig61</t>
  </si>
  <si>
    <t>SDK příčka 1xDFH2 12,5 mm</t>
  </si>
  <si>
    <t>17,425</t>
  </si>
  <si>
    <t>fig71</t>
  </si>
  <si>
    <t>úprava podlah T11</t>
  </si>
  <si>
    <t>305,322</t>
  </si>
  <si>
    <t>fig72</t>
  </si>
  <si>
    <t>úprava stěn T11</t>
  </si>
  <si>
    <t>343,662</t>
  </si>
  <si>
    <t>fig75</t>
  </si>
  <si>
    <t>litý asfalt T09</t>
  </si>
  <si>
    <t>324,894</t>
  </si>
  <si>
    <t>fig95</t>
  </si>
  <si>
    <t>podchycení kcí stojkami s nosníky</t>
  </si>
  <si>
    <t>168,63</t>
  </si>
  <si>
    <t>fig99</t>
  </si>
  <si>
    <t>fasádní lešení</t>
  </si>
  <si>
    <t>686,709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</si>
  <si>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</si>
  <si>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</si>
  <si>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</si>
  <si>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</si>
  <si>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</si>
  <si>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</si>
  <si>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</si>
  <si>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</si>
  <si>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</si>
  <si>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</si>
  <si>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</si>
  <si>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</si>
  <si>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</si>
  <si>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</si>
  <si>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</si>
  <si>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</si>
  <si>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</si>
  <si>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</si>
  <si>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</si>
  <si>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</si>
  <si>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</si>
  <si>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</si>
  <si>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</si>
  <si>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</si>
  <si>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</si>
  <si>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</si>
  <si>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</si>
  <si>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</si>
  <si>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</si>
  <si>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</si>
  <si>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</si>
  <si>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</si>
  <si>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</si>
  <si>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</si>
  <si>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</si>
  <si>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</si>
  <si>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</si>
  <si>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</si>
  <si>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</si>
  <si>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</si>
  <si>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</si>
  <si>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</si>
  <si>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</si>
  <si>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</si>
  <si>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</si>
  <si>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</si>
  <si>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</si>
  <si>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2024 01</t>
  </si>
  <si>
    <t>4</t>
  </si>
  <si>
    <t>62411620</t>
  </si>
  <si>
    <t>VV</t>
  </si>
  <si>
    <t>25,0                                 "vodící pásek v Och1"</t>
  </si>
  <si>
    <t>113106290</t>
  </si>
  <si>
    <t>Rozebrání vozovek ze silničních dílců se spárami vyplněnými kamenivem strojně pl přes 50 do 200 m2</t>
  </si>
  <si>
    <t>-2012263800</t>
  </si>
  <si>
    <t>250,0                          "výkopy kanalizace a vody"</t>
  </si>
  <si>
    <t>20,0                                   "živice v Och1"</t>
  </si>
  <si>
    <t>Mezisoučet</t>
  </si>
  <si>
    <t>3</t>
  </si>
  <si>
    <t>113107321</t>
  </si>
  <si>
    <t>Odstranění podkladu z kameniva drceného tl do 100 mm strojně pl do 50 m2</t>
  </si>
  <si>
    <t>-1605093092</t>
  </si>
  <si>
    <t>113107342</t>
  </si>
  <si>
    <t>Odstranění podkladu živičného tl přes 50 do 100 mm strojně pl do 50 m2</t>
  </si>
  <si>
    <t>1378598816</t>
  </si>
  <si>
    <t>20,0                                                 "živice v Och1"</t>
  </si>
  <si>
    <t>5</t>
  </si>
  <si>
    <t>113202111</t>
  </si>
  <si>
    <t>Vytrhání obrub krajníků obrubníků stojatých</t>
  </si>
  <si>
    <t>m</t>
  </si>
  <si>
    <t>1046198065</t>
  </si>
  <si>
    <t>7,0                                        "Och1"</t>
  </si>
  <si>
    <t>6</t>
  </si>
  <si>
    <t>131213701</t>
  </si>
  <si>
    <t>Hloubení nezapažených jam v soudržných horninách třídy těžitelnosti I skupiny 3 ručně</t>
  </si>
  <si>
    <t>m3</t>
  </si>
  <si>
    <t>1464571034</t>
  </si>
  <si>
    <t>fig11*0,15</t>
  </si>
  <si>
    <t>fig12*0,15</t>
  </si>
  <si>
    <t>fig13*0,15</t>
  </si>
  <si>
    <t>fig14*0,15</t>
  </si>
  <si>
    <t>fig15*0,15</t>
  </si>
  <si>
    <t>7</t>
  </si>
  <si>
    <t>132212131</t>
  </si>
  <si>
    <t>Hloubení nezapažených rýh šířky do 800 mm v soudržných horninách třídy těžitelnosti I skupiny 3 ručně</t>
  </si>
  <si>
    <t>1461125837</t>
  </si>
  <si>
    <t>4,8*0,6*0,88                             "řez 14"</t>
  </si>
  <si>
    <t>(1,96+1,96)*0,50*0,93               "z5"</t>
  </si>
  <si>
    <t>(1,96*6*0,5+1,11*6*2*0,4)*0,905    "z6"</t>
  </si>
  <si>
    <t>(1,12*3*0,4+0,6*3*0,6)*0,78            "z8"</t>
  </si>
  <si>
    <t>(7,81+11,295+9,28+8,4+6,335+1,63)*0,40*1,09        "z9"</t>
  </si>
  <si>
    <t>(4,37+7,855+5,84+4,96+2,895)*0,40*0,94               "z10"</t>
  </si>
  <si>
    <t>(1,96+1,96+1,96+1,96)*0,50*0,99               "z11"</t>
  </si>
  <si>
    <t>(1,12*8*0,4+0,6*9*0,6)*0,84                        "z13"</t>
  </si>
  <si>
    <t>(12,715+4,6+9,38+10,72)*0,5*0,7             "a,b,řez 10"</t>
  </si>
  <si>
    <t>(2,03+2,9+7,25+2,55+2,23)*0,5*0,95               "c,d,řez 4"</t>
  </si>
  <si>
    <t>Součet</t>
  </si>
  <si>
    <t>8</t>
  </si>
  <si>
    <t>133251101</t>
  </si>
  <si>
    <t>Hloubení šachet nezapažených v hornině třídy těžitelnosti I skupiny 3 objem do 20 m3</t>
  </si>
  <si>
    <t>298889366</t>
  </si>
  <si>
    <t>0,6*0,6*0,8*1</t>
  </si>
  <si>
    <t>0,8*0,8*1,2*1</t>
  </si>
  <si>
    <t xml:space="preserve">Mezisoučet            "patky pro ocelovou bránu" </t>
  </si>
  <si>
    <t>162751117</t>
  </si>
  <si>
    <t>Vodorovné přemístění přes 9 000 do 10000 m výkopku/sypaniny z horniny třídy těžitelnosti I skupiny 1 až 3</t>
  </si>
  <si>
    <t>1600365766</t>
  </si>
  <si>
    <t>10</t>
  </si>
  <si>
    <t>162751119</t>
  </si>
  <si>
    <t>Příplatek k vodorovnému přemístění výkopku/sypaniny z horniny třídy těžitelnosti I skupiny 1 až 3 ZKD 1000 m přes 10000 m</t>
  </si>
  <si>
    <t>1344687302</t>
  </si>
  <si>
    <t>145,322*20 'Přepočtené koeficientem množství</t>
  </si>
  <si>
    <t>171201231</t>
  </si>
  <si>
    <t>Poplatek za uložení zeminy a kamení na recyklační skládce (skládkovné) kód odpadu 17 05 04</t>
  </si>
  <si>
    <t>t</t>
  </si>
  <si>
    <t>-1219541088</t>
  </si>
  <si>
    <t>fig1*1,800</t>
  </si>
  <si>
    <t>fig11*0,15*1,800</t>
  </si>
  <si>
    <t>fig12*0,15*1,800</t>
  </si>
  <si>
    <t>fig13*0,15*1,800</t>
  </si>
  <si>
    <t>fig14*0,15*1,800</t>
  </si>
  <si>
    <t>fig15*0,15*1,800</t>
  </si>
  <si>
    <t>181951112</t>
  </si>
  <si>
    <t>Úprava pláně v hornině třídy těžitelnosti I skupiny 1 až 3 se zhutněním strojně</t>
  </si>
  <si>
    <t>-2094161185</t>
  </si>
  <si>
    <t>30,0                                         "Och1"</t>
  </si>
  <si>
    <t>15,0                                         "Och1"</t>
  </si>
  <si>
    <t>Zakládání</t>
  </si>
  <si>
    <t>271542211</t>
  </si>
  <si>
    <t>Podsyp pod základové konstrukce se zhutněním z netříděné štěrkodrtě</t>
  </si>
  <si>
    <t>-370140689</t>
  </si>
  <si>
    <t>fig5*0,15</t>
  </si>
  <si>
    <t>7,81*1,20*0,15                             "díl E - řez 4,7"</t>
  </si>
  <si>
    <t>(1,96+1,96)*1,1*0,15                  "díl D - řez 6"</t>
  </si>
  <si>
    <t>(11,295+9,28+8,4+6,335)*1,2*0,15   "díl C -řez 4,7"</t>
  </si>
  <si>
    <t>(1,96+1,96+1,96+1,96)*1,1*0,15       "díl B - řez 2"</t>
  </si>
  <si>
    <t>2,175*1,2*0,15                                         "díl F</t>
  </si>
  <si>
    <t>Mezisoučet                                    "venkovní koridor a sokly"</t>
  </si>
  <si>
    <t>273321511</t>
  </si>
  <si>
    <t>Základové desky ze ŽB bez zvýšených nároků na prostředí tř. C 25/30</t>
  </si>
  <si>
    <t>-1473036886</t>
  </si>
  <si>
    <t>(4,31-0,15+1,3+3,965+1,3+5,475)*(4,85-0,2+1,3+2,85-0,14)                   "v.č.113"</t>
  </si>
  <si>
    <t>(6,09-0,105+1,3+4,735+1,3+3,905+1,3+3,905+1,3+3,855+1,3+4,07+1,3+5,5-0,125)*(4,85-0,2+1,3+2,85-0,14)                   "v.č.114"</t>
  </si>
  <si>
    <t>Mezisoučet                            "podkladní betonová deska"</t>
  </si>
  <si>
    <t>273322611</t>
  </si>
  <si>
    <t>Základové desky ze ŽB se zvýšenými nároky na prostředí tř. C 30/37</t>
  </si>
  <si>
    <t>-422649594</t>
  </si>
  <si>
    <t>7,81*2,08*0,20                             "díl E - řez 4,7"</t>
  </si>
  <si>
    <t xml:space="preserve">(7,81-4,21)*0,20*0,57                "díl E - řez 7" </t>
  </si>
  <si>
    <t xml:space="preserve">4,21*0,20*0,41*2                         "díl E - řez 4" </t>
  </si>
  <si>
    <t>(1,96+1,96)*2,45*(0,185+0,395)/2     "díl D - řez 6"</t>
  </si>
  <si>
    <t>(1,96+1,96)*0,50*0,125                         "díl D - řez 6"</t>
  </si>
  <si>
    <t>(11,295+9,28+8,4+6,335)*2,08*0,20   "díl C -řez 4,7"</t>
  </si>
  <si>
    <t>(11,295-7,695+9,28-5,68+8,4-4,8+6,335-2,735)*0,20*0,51   "díl C -řez 3"</t>
  </si>
  <si>
    <t>(7,695+5,68+4,8+2,735)*0,20*0,41*2   "díl C -řez 4"</t>
  </si>
  <si>
    <t>(1,96+1,96+1,96+1,96)*2,45*(0,31+0,395)/2     "díl B - řez 2"</t>
  </si>
  <si>
    <t>(1,96+1,96+1,96+1,96)*0,50*0,065                       "díl B - řez 2"</t>
  </si>
  <si>
    <t>2,175*2,08*0,20                                        "díl F</t>
  </si>
  <si>
    <t>2,175*0,20*0,51                                        "díl F</t>
  </si>
  <si>
    <t>16</t>
  </si>
  <si>
    <t>273351121</t>
  </si>
  <si>
    <t>Zřízení bednění základových desek</t>
  </si>
  <si>
    <t>1141898398</t>
  </si>
  <si>
    <t>(4,31-0,15+1,3+3,965+1,3+5,475+4,85-0,2+1,3+2,85-0,14)*2*0,15                   "v.č.113"</t>
  </si>
  <si>
    <t>(6,09-0,105+1,3+4,735+1,3+3,905+1,3+3,905+1,3+3,855+1,3+4,07+1,3+5,5-0,125+4,85-0,2+1,3+2,85-0,14)*2*0,15                   "v.č.114"</t>
  </si>
  <si>
    <t>7,81*2*0,20                             "díl E - řez 4,7"</t>
  </si>
  <si>
    <t xml:space="preserve">(7,81-4,21)*2*0,57                "díl E - řez 7" </t>
  </si>
  <si>
    <t xml:space="preserve">4,21*2*0,41*2                         "díl E - řez 4" </t>
  </si>
  <si>
    <t>(1,96+1,96)*2*(0,185+0,395)/2     "díl D - řez 6"</t>
  </si>
  <si>
    <t>(1,96+1,96)*2*0,125                         "díl D - řez 6"</t>
  </si>
  <si>
    <t>(11,295+9,28+8,4+6,335)*2*0,20   "díl C -řez 4,7"</t>
  </si>
  <si>
    <t>(11,295-7,695+9,28-5,68+8,4-4,8+6,335-2,735)*2*0,51   "díl C -řez 3"</t>
  </si>
  <si>
    <t>(7,695+5,68+4,8+2,735)*2*0,41*2   "díl C -řez 4"</t>
  </si>
  <si>
    <t>(1,96+1,96+1,96+1,96)*2*(0,31+0,395)/2     "díl B - řez 2"</t>
  </si>
  <si>
    <t>(1,96+1,96+1,96+1,96)*2*0,065                       "díl B - řez 2"</t>
  </si>
  <si>
    <t>2,175*2*0,20                                        "díl F</t>
  </si>
  <si>
    <t>2,175*2*0,51                                        "díl F</t>
  </si>
  <si>
    <t>17</t>
  </si>
  <si>
    <t>273351122</t>
  </si>
  <si>
    <t>Odstranění bednění základových desek</t>
  </si>
  <si>
    <t>877024070</t>
  </si>
  <si>
    <t>18</t>
  </si>
  <si>
    <t>273361821</t>
  </si>
  <si>
    <t>Výztuž základových desek betonářskou ocelí 10 505 (R)</t>
  </si>
  <si>
    <t>-401462716</t>
  </si>
  <si>
    <t>(193,2+774,3+1725,7)*0,001    "venkovní koridor a sokly"</t>
  </si>
  <si>
    <t>Mezisoučet                                                    "v.č. 137"</t>
  </si>
  <si>
    <t>19</t>
  </si>
  <si>
    <t>273362021</t>
  </si>
  <si>
    <t>Výztuž základových desek svařovanými sítěmi Kari</t>
  </si>
  <si>
    <t>930385416</t>
  </si>
  <si>
    <t>2947,2*0,001                                  "Pdl1 - podkladní beton"</t>
  </si>
  <si>
    <t>6,9*0,001                                         "Pdl2 - podkladní beton"</t>
  </si>
  <si>
    <t>Mezisoučet                                                      "v.č.148"</t>
  </si>
  <si>
    <t>346,4*0,001                                  "venkovní koridor a sokly"</t>
  </si>
  <si>
    <t>20</t>
  </si>
  <si>
    <t>274313811</t>
  </si>
  <si>
    <t>Základové pásy z betonu tř. C 25/30</t>
  </si>
  <si>
    <t>-955152917</t>
  </si>
  <si>
    <t>274351121</t>
  </si>
  <si>
    <t>Zřízení bednění základových pasů rovného</t>
  </si>
  <si>
    <t>508752240</t>
  </si>
  <si>
    <t>(4,8+2*0,6)*0,88                             "řez 14"</t>
  </si>
  <si>
    <t>(1,96+1,96)*2*0,93               "z5"</t>
  </si>
  <si>
    <t>(1,96*6*2+1,11*6*2*2)*0,905    "z6"</t>
  </si>
  <si>
    <t>(1,12*3*2+0,6*3*2)*0,78            "z8"</t>
  </si>
  <si>
    <t>(7,81+11,295+9,28+8,4+6,335+1,63)*2*1,09        "z9"</t>
  </si>
  <si>
    <t>(4,37+7,855+5,84+4,96+2,895)*2*0,94               "z10"</t>
  </si>
  <si>
    <t>(1,96+1,96+1,96+1,96)*2*0,99               "z11"</t>
  </si>
  <si>
    <t>(1,12*8*2+0,6*9*2)*0,84                        "z13"</t>
  </si>
  <si>
    <t>22</t>
  </si>
  <si>
    <t>274351122</t>
  </si>
  <si>
    <t>Odstranění bednění základových pasů rovného</t>
  </si>
  <si>
    <t>-1204062352</t>
  </si>
  <si>
    <t>23</t>
  </si>
  <si>
    <t>274361821</t>
  </si>
  <si>
    <t>Výztuž základových pasů betonářskou ocelí 10 505 (R)</t>
  </si>
  <si>
    <t>589219007</t>
  </si>
  <si>
    <t>(231,2+421,4)*0,001                       "v.č.115"</t>
  </si>
  <si>
    <t>24</t>
  </si>
  <si>
    <t>274362021</t>
  </si>
  <si>
    <t>Výztuž základových pasů svařovanými sítěmi Kari</t>
  </si>
  <si>
    <t>-1976455485</t>
  </si>
  <si>
    <t>1039,0*0,001                               "v.č.115"</t>
  </si>
  <si>
    <t>25</t>
  </si>
  <si>
    <t>275313811</t>
  </si>
  <si>
    <t>Základové patky z betonu tř. C 25/30</t>
  </si>
  <si>
    <t>598926681</t>
  </si>
  <si>
    <t>26</t>
  </si>
  <si>
    <t>279113151</t>
  </si>
  <si>
    <t>Základová zeď tl přes 100 do 150 mm z tvárnic ztraceného bednění včetně výplně z betonu tř. C 25/30</t>
  </si>
  <si>
    <t>1966847888</t>
  </si>
  <si>
    <t>(12,715*2+4,6*2+9,38*2+10,72*2)*0,5                    "a,b"</t>
  </si>
  <si>
    <t>(2,03+2,9+7,25+2,55+2,23)*0,75                           "c"</t>
  </si>
  <si>
    <t>(2,03+2,9+7,25+2,55+2,23)*0,25                           "d"</t>
  </si>
  <si>
    <t xml:space="preserve">(0,5+1,1+0,5)*6*0,5                                "e"                                      </t>
  </si>
  <si>
    <t>1,25*0,25                                "f"</t>
  </si>
  <si>
    <t>1,25*0,50                                 "g"</t>
  </si>
  <si>
    <t>(3,0+0,75+0,15+3,0)*8*0,25            "n,o"</t>
  </si>
  <si>
    <t>(0,9+1,45)*2*8*0,25                  "p"</t>
  </si>
  <si>
    <t>3,09*0,25                                    "u"</t>
  </si>
  <si>
    <t>27</t>
  </si>
  <si>
    <t>279361821</t>
  </si>
  <si>
    <t>Výztuž základových zdí nosných betonářskou ocelí 10 505</t>
  </si>
  <si>
    <t>-1912516376</t>
  </si>
  <si>
    <t>98,0*0,001                          "v.č.129"</t>
  </si>
  <si>
    <t>Svislé a kompletní konstrukce</t>
  </si>
  <si>
    <t>28</t>
  </si>
  <si>
    <t>310237241</t>
  </si>
  <si>
    <t>Zazdívka otvorů pl přes 0,09 do 0,25 m2 ve zdivu nadzákladovém cihlami pálenými tl do 300 mm</t>
  </si>
  <si>
    <t>kus</t>
  </si>
  <si>
    <t>1276929661</t>
  </si>
  <si>
    <t>4                                   "zazdívka po hydrantech"</t>
  </si>
  <si>
    <t>29</t>
  </si>
  <si>
    <t>310271021</t>
  </si>
  <si>
    <t>Zazdívka otvorů ve zdivu nadzákladovém pl do 1 m2 pórobetonovými tvárnicemi do P2 na tenkovrstvou maltu tl 250 mm</t>
  </si>
  <si>
    <t>2011562071</t>
  </si>
  <si>
    <t>30</t>
  </si>
  <si>
    <t>310271041</t>
  </si>
  <si>
    <t>Zazdívka otvorů ve zdivu nadzákladovém pl do 1 m2 pórobetonovými tvárnicemi do P2 na tenkovrstvou maltu tl 375 m</t>
  </si>
  <si>
    <t>709119321</t>
  </si>
  <si>
    <t>31</t>
  </si>
  <si>
    <t>310271061</t>
  </si>
  <si>
    <t>Zazdívka otvorů ve zdivu nadzákladovém pl přes 1 do 4 m2 pórobetonovými tvárnicemi do P2 na tenkovrstvou maltu tl 250 mm</t>
  </si>
  <si>
    <t>458305292</t>
  </si>
  <si>
    <t>32</t>
  </si>
  <si>
    <t>310271081</t>
  </si>
  <si>
    <t>Zazdívka otvorů ve zdivu nadzákladovém pl přes 1 do 4 m2 pórobetonovými tvárnicemi do P2 na tenkovrstvou maltu tl 375 m</t>
  </si>
  <si>
    <t>65028152</t>
  </si>
  <si>
    <t>1,00*3,95                                               "1.n.p."</t>
  </si>
  <si>
    <t>0,99*3,95                                               "1.n.p."</t>
  </si>
  <si>
    <t>33</t>
  </si>
  <si>
    <t>310321111</t>
  </si>
  <si>
    <t>Zabetonování otvorů do pl 1 m2 ve zdivu nadzákladovém včetně bednění a výztuže</t>
  </si>
  <si>
    <t>-669849739</t>
  </si>
  <si>
    <t>0,3*0,3*0,15*8                               "v.č.129"</t>
  </si>
  <si>
    <t>34</t>
  </si>
  <si>
    <t>311322611</t>
  </si>
  <si>
    <t>Nosná zeď ze ŽB odolného proti agresivnímu prostředí tř. C 30/37 bez výztuže</t>
  </si>
  <si>
    <t>-59113017</t>
  </si>
  <si>
    <t xml:space="preserve">(1,45*0,58*1,225+3,1*0,58*0,825+(0,365+0,365+0,175*2)/2*0,175*0,825)*8         </t>
  </si>
  <si>
    <t>Mezisoučet                                     "v.č.135"</t>
  </si>
  <si>
    <t>35</t>
  </si>
  <si>
    <t>311351121</t>
  </si>
  <si>
    <t>Zřízení oboustranného bednění nosných nadzákladových zdí</t>
  </si>
  <si>
    <t>1380346316</t>
  </si>
  <si>
    <t>((1,45+0,58)*2*1,225+(3,1+0,175)*2*0,825)*8</t>
  </si>
  <si>
    <t>36</t>
  </si>
  <si>
    <t>311351122</t>
  </si>
  <si>
    <t>Odstranění oboustranného bednění nosných nadzákladových zdí</t>
  </si>
  <si>
    <t>-1731658671</t>
  </si>
  <si>
    <t>37</t>
  </si>
  <si>
    <t>311361321</t>
  </si>
  <si>
    <t>Výztuž nosných zdí betonářskou ocelí 11 375</t>
  </si>
  <si>
    <t>-962083601</t>
  </si>
  <si>
    <t>55,5*0,001                           "v.č.135"</t>
  </si>
  <si>
    <t>38</t>
  </si>
  <si>
    <t>311361821</t>
  </si>
  <si>
    <t>Výztuž nosných zdí betonářskou ocelí 10 505</t>
  </si>
  <si>
    <t>1084797965</t>
  </si>
  <si>
    <t>(1294,3+983,2)*0,001                                 "v.č.135"</t>
  </si>
  <si>
    <t>39</t>
  </si>
  <si>
    <t>313322611</t>
  </si>
  <si>
    <t>Obkladová zeď ze ŽB odolného proti agresivnímu prostředí tř. C 30/37 bez výztuže</t>
  </si>
  <si>
    <t>-980564039</t>
  </si>
  <si>
    <t>(7,48+16,11+7,48+1,25+7,48+39,74+4,42)*2,15*0,12</t>
  </si>
  <si>
    <t>(0,5+2,6+16,11+2,6+0,5+0,5+2,6+39,74+2,6+0,46)*0,43*0,12</t>
  </si>
  <si>
    <t>40</t>
  </si>
  <si>
    <t>313351311</t>
  </si>
  <si>
    <t>Zřízení jednostranného bednění obkladových nadzákladových zdí</t>
  </si>
  <si>
    <t>539180047</t>
  </si>
  <si>
    <t>(7,48+16,11+7,48+1,25+7,48+39,74+4,42)*2,15</t>
  </si>
  <si>
    <t>(0,5+2,6+16,11+2,6+0,5+0,5+2,6+39,74+2,6+0,46)*0,43</t>
  </si>
  <si>
    <t>41</t>
  </si>
  <si>
    <t>313351312</t>
  </si>
  <si>
    <t>Odstranění jednostranného bednění obkladových nadzákladových zdí</t>
  </si>
  <si>
    <t>1777098527</t>
  </si>
  <si>
    <t>42</t>
  </si>
  <si>
    <t>313362021</t>
  </si>
  <si>
    <t>Výztuž obkladových zdí svařovanými sítěmi Kari</t>
  </si>
  <si>
    <t>1022261861</t>
  </si>
  <si>
    <t>1118,9*0,001                                "v.č.135"</t>
  </si>
  <si>
    <t>43</t>
  </si>
  <si>
    <t>317944321</t>
  </si>
  <si>
    <t>Válcované nosníky do č.12 dodatečně osazované do připravených otvorů</t>
  </si>
  <si>
    <t>-35296398</t>
  </si>
  <si>
    <t>1,6*3*10,4*0,001                        "IPE 120"</t>
  </si>
  <si>
    <t>44</t>
  </si>
  <si>
    <t>317944323</t>
  </si>
  <si>
    <t>Válcované nosníky č.14 až 22 dodatečně osazované do připravených otvorů</t>
  </si>
  <si>
    <t>-819906294</t>
  </si>
  <si>
    <t>3,5*3*7*22,4*0,001                                "IPE 200"</t>
  </si>
  <si>
    <t>45</t>
  </si>
  <si>
    <t>319201321</t>
  </si>
  <si>
    <t>Vyrovnání nerovného povrchu zdiva tl do 30 mm maltou</t>
  </si>
  <si>
    <t>-138577676</t>
  </si>
  <si>
    <t>(0,45+39,75+0,25*2)*0,4                  "sokl pod terénem"</t>
  </si>
  <si>
    <t>(0,45+39,75+0,25*2)*0,3                  "sokl nad terénem"</t>
  </si>
  <si>
    <t>(0,47+16,35+0,45+0,25*4)*0,4               "sokl pod terénem"</t>
  </si>
  <si>
    <t>(0,47+16,35+0,45+0,25*4)*0,3               "sokl nad terénem"</t>
  </si>
  <si>
    <t>Mezisoučet                                         "S"</t>
  </si>
  <si>
    <t xml:space="preserve">10,35*0,4                                 "sokl pod terénem"  </t>
  </si>
  <si>
    <t xml:space="preserve">10,35*0,3                                 "sokl nad terénem"  </t>
  </si>
  <si>
    <t>Mezisoučet                                         "Z"</t>
  </si>
  <si>
    <t>(0,43+16,36+0,42+0,25*4)*0,4  "sokl pod terénem"</t>
  </si>
  <si>
    <t>(0,43+16,36+0,42+0,25*4)*0,3 "sokl nad terénem"</t>
  </si>
  <si>
    <t>(39,79+0,45+0,25*2)*0,4                          "sokl pod terénem"</t>
  </si>
  <si>
    <t>(39,79+0,45+0,25*2)*0,3                          "sokl nad terénem"</t>
  </si>
  <si>
    <t>Mezisoučet                                           "J"</t>
  </si>
  <si>
    <t>fig22</t>
  </si>
  <si>
    <t>Součet                                                "nový stav"</t>
  </si>
  <si>
    <t>46</t>
  </si>
  <si>
    <t>3262181211</t>
  </si>
  <si>
    <t>Zdění z nepravidelných kamenů do betonu, objem jednoho kamene přes 0,02 m3</t>
  </si>
  <si>
    <t>1010909389</t>
  </si>
  <si>
    <t>25,0*1,0*1,0                "venkovní hrazení z balvanů"</t>
  </si>
  <si>
    <t>47</t>
  </si>
  <si>
    <t>340231125</t>
  </si>
  <si>
    <t>Zazdívka otvorů v příčkách nebo stěnách pl přes 1 do 4 m2 cihlami děrovanými broušenými na tenkovrstvou maltu tl. příčky 140 mm</t>
  </si>
  <si>
    <t>913178219</t>
  </si>
  <si>
    <t>(3,09-1,45)*2,5*1</t>
  </si>
  <si>
    <t>(3,09-1,45)*2,2*6</t>
  </si>
  <si>
    <t>48</t>
  </si>
  <si>
    <t>340271031</t>
  </si>
  <si>
    <t>Zazdívka otvorů v příčkách nebo stěnách pl přes 0,25 do 1 m2 tvárnicemi pórobetonovými tl 125 mm</t>
  </si>
  <si>
    <t>-1245632209</t>
  </si>
  <si>
    <t>49</t>
  </si>
  <si>
    <t>340271035</t>
  </si>
  <si>
    <t>Zazdívka otvorů v příčkách nebo stěnách pl přes 1 do 4 m2 tvárnicemi pórobetonovými tl 125 mm</t>
  </si>
  <si>
    <t>1881226908</t>
  </si>
  <si>
    <t>50</t>
  </si>
  <si>
    <t>340271041</t>
  </si>
  <si>
    <t>Zazdívka otvorů v příčkách nebo stěnách pl přes 0,25 do 1 m2 tvárnicemi pórobetonovými tl 150 mm</t>
  </si>
  <si>
    <t>87801283</t>
  </si>
  <si>
    <t>51</t>
  </si>
  <si>
    <t>340271045</t>
  </si>
  <si>
    <t>Zazdívka otvorů v příčkách nebo stěnách pl přes 1 do 4 m2 tvárnicemi pórobetonovými tl 150 mm</t>
  </si>
  <si>
    <t>-1804976795</t>
  </si>
  <si>
    <t>Vodorovné konstrukce</t>
  </si>
  <si>
    <t>52</t>
  </si>
  <si>
    <t>411321414</t>
  </si>
  <si>
    <t>Stropy deskové ze ŽB tř. C 25/30</t>
  </si>
  <si>
    <t>-2009746846</t>
  </si>
  <si>
    <t>1,8*5,72*0,25                         "stropní deska"</t>
  </si>
  <si>
    <t>53</t>
  </si>
  <si>
    <t>411351011</t>
  </si>
  <si>
    <t>Zřízení bednění stropů deskových tl přes 5 do 25 cm bez podpěrné kce</t>
  </si>
  <si>
    <t>735952783</t>
  </si>
  <si>
    <t>1,8*5,72                         "stropní deska"</t>
  </si>
  <si>
    <t>54</t>
  </si>
  <si>
    <t>411351012</t>
  </si>
  <si>
    <t>Odstranění bednění stropů deskových tl přes 5 do 25 cm bez podpěrné kce</t>
  </si>
  <si>
    <t>-84019644</t>
  </si>
  <si>
    <t>55</t>
  </si>
  <si>
    <t>411354313</t>
  </si>
  <si>
    <t>Zřízení podpěrné konstrukce stropů výšky do 4 m tl přes 15 do 25 cm</t>
  </si>
  <si>
    <t>-1442249316</t>
  </si>
  <si>
    <t>56</t>
  </si>
  <si>
    <t>411354314</t>
  </si>
  <si>
    <t>Odstranění podpěrné konstrukce stropů výšky do 4 m tl přes 15 do 25 cm</t>
  </si>
  <si>
    <t>-1339528500</t>
  </si>
  <si>
    <t>57</t>
  </si>
  <si>
    <t>411361821</t>
  </si>
  <si>
    <t>Výztuž stropů betonářskou ocelí 10 505</t>
  </si>
  <si>
    <t>-1206777606</t>
  </si>
  <si>
    <t>(3,6+25,6+104,8)*0,001                   "v.č.136"</t>
  </si>
  <si>
    <t>Komunikace pozemní</t>
  </si>
  <si>
    <t>58</t>
  </si>
  <si>
    <t>564740003</t>
  </si>
  <si>
    <t>Podklad z kameniva hrubého drceného vel. 8-16 mm plochy do 100 m2 tl 140 mm</t>
  </si>
  <si>
    <t>-784596629</t>
  </si>
  <si>
    <t>59</t>
  </si>
  <si>
    <t>564750101</t>
  </si>
  <si>
    <t>Podklad z kameniva hrubého drceného vel. 16-32 mm plochy do 100 m2 tl 150 mm</t>
  </si>
  <si>
    <t>1436774984</t>
  </si>
  <si>
    <t>60</t>
  </si>
  <si>
    <t>565135111</t>
  </si>
  <si>
    <t>Asfaltový beton vrstva podkladní ACP 16 (obalované kamenivo OKS) tl 50 mm š do 3 m</t>
  </si>
  <si>
    <t>-219489004</t>
  </si>
  <si>
    <t>61</t>
  </si>
  <si>
    <t>567122111</t>
  </si>
  <si>
    <t>Podklad ze směsi stmelené cementem SC C 8/10 (KSC I) tl 120 mm</t>
  </si>
  <si>
    <t>-434513896</t>
  </si>
  <si>
    <t>62</t>
  </si>
  <si>
    <t>573231111</t>
  </si>
  <si>
    <t>Postřik živičný spojovací ze silniční emulze v množství 0,70 kg/m2</t>
  </si>
  <si>
    <t>1476051564</t>
  </si>
  <si>
    <t>30,0*2                                         "Och1"</t>
  </si>
  <si>
    <t>63</t>
  </si>
  <si>
    <t>577134111</t>
  </si>
  <si>
    <t>Asfaltový beton vrstva obrusná ACO 11+ (ABS) tř. I tl 40 mm š do 3 m z nemodifikovaného asfaltu</t>
  </si>
  <si>
    <t>582981279</t>
  </si>
  <si>
    <t>64</t>
  </si>
  <si>
    <t>584121111</t>
  </si>
  <si>
    <t>Osazení silničních dílců z ŽB do lože z kameniva těženého tl 40 mm plochy do 200 m2</t>
  </si>
  <si>
    <t>-924295833</t>
  </si>
  <si>
    <t>250,0                                           "výkopy kanalizace a vody"</t>
  </si>
  <si>
    <t>65</t>
  </si>
  <si>
    <t>M</t>
  </si>
  <si>
    <t>593810081</t>
  </si>
  <si>
    <t>panel silniční použitý</t>
  </si>
  <si>
    <t>-1995021662</t>
  </si>
  <si>
    <t>66</t>
  </si>
  <si>
    <t>597069111</t>
  </si>
  <si>
    <t>Příplatek ZKD 10 mm tl lože přes 100 mm u rigolu dlážděného</t>
  </si>
  <si>
    <t>-2129174380</t>
  </si>
  <si>
    <t>3,0*4                                 "v.č.121-124"</t>
  </si>
  <si>
    <t>67</t>
  </si>
  <si>
    <t>597761111</t>
  </si>
  <si>
    <t>Rigol dlážděný do lože z betonu tl 100 mm z betonových desek</t>
  </si>
  <si>
    <t>-1662537126</t>
  </si>
  <si>
    <t>3,0                                 "v.č.121-124"</t>
  </si>
  <si>
    <t>Úpravy povrchů, podlahy a osazování výplní</t>
  </si>
  <si>
    <t>68</t>
  </si>
  <si>
    <t>611142001</t>
  </si>
  <si>
    <t>Pletivo sklovláknité vnitřních stropů vtlačené do tmelu</t>
  </si>
  <si>
    <t>-688992212</t>
  </si>
  <si>
    <t>35,2+31,2+41,5+25,9+1,2+44,6+40,7+34,7+34,5+34,5+39,7+41,9+61,6  "121-133 - nový stav"</t>
  </si>
  <si>
    <t>Mezisoučet                                          "nový stav"</t>
  </si>
  <si>
    <t>69</t>
  </si>
  <si>
    <t>611325411</t>
  </si>
  <si>
    <t>Oprava vnitřní vápenocementové hladké omítky stropů v rozsahu plochy do 10 %</t>
  </si>
  <si>
    <t>1660568839</t>
  </si>
  <si>
    <t>70</t>
  </si>
  <si>
    <t>612142001</t>
  </si>
  <si>
    <t>Pletivo sklovláknité vnitřních stěn vtlačené do tmelu</t>
  </si>
  <si>
    <t>-943302121</t>
  </si>
  <si>
    <t>(16,35+9,0)*2*(3,75-2,1)                    "121-124"</t>
  </si>
  <si>
    <t>(39,86+9,0)*2*(3,75-2,1)                    "126-133"</t>
  </si>
  <si>
    <t>(1,0+1,5)*2*3,75                   "125"</t>
  </si>
  <si>
    <t>Mezisoučet                                 "nový stav - 1.n.p."</t>
  </si>
  <si>
    <t>71</t>
  </si>
  <si>
    <t>612325411</t>
  </si>
  <si>
    <t>Oprava vnitřní vápenocementové hladké omítky stěn v rozsahu plochy do 10 %</t>
  </si>
  <si>
    <t>-439941560</t>
  </si>
  <si>
    <t>(16,35+9,0)*2*3,75                    "121-124"</t>
  </si>
  <si>
    <t>(39,86+9,0)*2*3,75                    "126-133"</t>
  </si>
  <si>
    <t>72</t>
  </si>
  <si>
    <t>619991011</t>
  </si>
  <si>
    <t>Obalení samostatných konstrukcí a prvků fólií</t>
  </si>
  <si>
    <t>977816058</t>
  </si>
  <si>
    <t>1,25*2,1*1</t>
  </si>
  <si>
    <t>0,60*1,05*1</t>
  </si>
  <si>
    <t>1,8*1,5*14</t>
  </si>
  <si>
    <t>73</t>
  </si>
  <si>
    <t>622151031</t>
  </si>
  <si>
    <t>Penetrační silikonový nátěr vnějších pastovitých tenkovrstvých omítek stěn</t>
  </si>
  <si>
    <t>-1232267794</t>
  </si>
  <si>
    <t>fig26*0,40</t>
  </si>
  <si>
    <t>74</t>
  </si>
  <si>
    <t>622151021</t>
  </si>
  <si>
    <t>Penetrační akrylátový nátěr vnějších mozaikových tenkovrstvých omítek stěn</t>
  </si>
  <si>
    <t>1334254369</t>
  </si>
  <si>
    <t>75</t>
  </si>
  <si>
    <t>622211031</t>
  </si>
  <si>
    <t>Montáž kontaktního zateplení vnějších stěn lepením a mechanickým kotvením polystyrénových desek do betonu a zdiva tl přes 120 do 160 mm</t>
  </si>
  <si>
    <t>564739771</t>
  </si>
  <si>
    <t>(0,45+39,75+0,25*2+0,14*1)*(4,11-0,2)</t>
  </si>
  <si>
    <t>-1,45*2,0*4</t>
  </si>
  <si>
    <t>(0,47+16,35+0,45+0,25*4+0,14*1)*(6,41-0,2)</t>
  </si>
  <si>
    <t>-1,45*2,0*2</t>
  </si>
  <si>
    <t>-1,135*1,125*2</t>
  </si>
  <si>
    <t>10,35*(6,41-0,2+2,0/2)</t>
  </si>
  <si>
    <t>-1,45*2,0*1</t>
  </si>
  <si>
    <t>-1,25*2,1*1</t>
  </si>
  <si>
    <t>-0,60*1,05*1</t>
  </si>
  <si>
    <t>(0,43+16,36+0,42+0,25*4+0,14*1)*(6,41-0,2)</t>
  </si>
  <si>
    <t>2,6*0,5*1</t>
  </si>
  <si>
    <t>-1,8*1,5*4</t>
  </si>
  <si>
    <t>-2,0*2,0*1</t>
  </si>
  <si>
    <t>(39,79+0,45+0,25*2+0,14*1)*(4,11-0,2)</t>
  </si>
  <si>
    <t>-1,8*1,5*10</t>
  </si>
  <si>
    <t>76</t>
  </si>
  <si>
    <t>28375951</t>
  </si>
  <si>
    <t>deska EPS 70 fasádní λ=0,039 tl 140mm</t>
  </si>
  <si>
    <t>-1765733259</t>
  </si>
  <si>
    <t>fig25*1,05</t>
  </si>
  <si>
    <t>77</t>
  </si>
  <si>
    <t>622212051</t>
  </si>
  <si>
    <t>Montáž kontaktního zateplení vnějšího ostění, nadpraží nebo parapetu hl. špalety do 400 mm lepením desek z polystyrenu tl do 40 mm</t>
  </si>
  <si>
    <t>1813665074</t>
  </si>
  <si>
    <t>(1,135+1,125)*2*2</t>
  </si>
  <si>
    <t>(1,25+2*2,1)*1</t>
  </si>
  <si>
    <t>(0,60+1,05)*2*1</t>
  </si>
  <si>
    <t>(2,0+2*2,0)*1</t>
  </si>
  <si>
    <t>(1,8+1,5)*2*14</t>
  </si>
  <si>
    <t>78</t>
  </si>
  <si>
    <t>28375932</t>
  </si>
  <si>
    <t>deska EPS 70 fasádní λ=0,039 tl 40mm</t>
  </si>
  <si>
    <t>-136399473</t>
  </si>
  <si>
    <t>fig26*0,40*1,1</t>
  </si>
  <si>
    <t>79</t>
  </si>
  <si>
    <t>622213021</t>
  </si>
  <si>
    <t>Montáž kontaktního zateplení vnějších stěn polystyrénových desek lepením na beton a zdivo tl přes 80 do 120 mm</t>
  </si>
  <si>
    <t>-1515869793</t>
  </si>
  <si>
    <t>(0,45+39,75+0,25*2+0,12*1)*0,4                  "sokl pod terénem"</t>
  </si>
  <si>
    <t>(0,47+16,35+0,45+0,25*4+0,12*1)*0,4               "sokl pod terénem"</t>
  </si>
  <si>
    <t>(0,43+16,36+0,42+0,25*4+0,12*1)*0,4  "sokl pod terénem"</t>
  </si>
  <si>
    <t>(39,79+0,45+0,25*2+0,12*1)*0,4                          "sokl pod terénem"</t>
  </si>
  <si>
    <t>Součet                                                "nový stav - KZS soklů pod terénem 120 mm"</t>
  </si>
  <si>
    <t>(0,45+39,75+0,25*2+0,12*1)*(0,3+0,2)                  "sokl nad terénem"</t>
  </si>
  <si>
    <t>(0,47+16,35+0,45+0,25*4+0,12*1)*(0,3+0,2)               "sokl nad terénem"</t>
  </si>
  <si>
    <t xml:space="preserve">10,35*(0,3+0,2)                                 "sokl nad terénem"  </t>
  </si>
  <si>
    <t>(0,43+16,36+0,42+0,25*4+0,12*1)*(0,3+0,2) "sokl nad terénem"</t>
  </si>
  <si>
    <t>(39,79+0,45+0,25*2+0,12*1)*(0,3+0,2)                          "sokl nad terénem"</t>
  </si>
  <si>
    <t>Součet                                                "nový stav - KZS soklů nad terénem 120 mm"</t>
  </si>
  <si>
    <t>80</t>
  </si>
  <si>
    <t>28376018</t>
  </si>
  <si>
    <t>deska perimetrická fasádní soklová 150kPa λ=0,035 tl 120mm</t>
  </si>
  <si>
    <t>1556161285</t>
  </si>
  <si>
    <t>fig23*1,05</t>
  </si>
  <si>
    <t>fig24*1,05</t>
  </si>
  <si>
    <t>81</t>
  </si>
  <si>
    <t>622251101</t>
  </si>
  <si>
    <t>Příplatek k cenám kontaktního zateplení vnějších stěn za zápustnou montáž a použití tepelněizolačních zátek z polystyrenu</t>
  </si>
  <si>
    <t>1218181178</t>
  </si>
  <si>
    <t>82</t>
  </si>
  <si>
    <t>622252001</t>
  </si>
  <si>
    <t>Montáž profilů kontaktního zateplení připevněných mechanicky</t>
  </si>
  <si>
    <t>-1321591243</t>
  </si>
  <si>
    <t>(0,45+39,75+0,25*2+0,14*1)</t>
  </si>
  <si>
    <t>(0,47+16,35+0,45+0,25*4+0,14*1)</t>
  </si>
  <si>
    <t>10,35</t>
  </si>
  <si>
    <t>(0,43+16,36+0,42+0,25*4+0,14*1)</t>
  </si>
  <si>
    <t>(39,79+0,45+0,25*2+0,14*1)</t>
  </si>
  <si>
    <t>83</t>
  </si>
  <si>
    <t>59051651</t>
  </si>
  <si>
    <t>profil zakládací Al tl 0,7mm pro ETICS pro izolant tl 140mm</t>
  </si>
  <si>
    <t>1837297055</t>
  </si>
  <si>
    <t>fig27*1,05</t>
  </si>
  <si>
    <t>84</t>
  </si>
  <si>
    <t>622252002</t>
  </si>
  <si>
    <t>Montáž profilů kontaktního zateplení lepených</t>
  </si>
  <si>
    <t>292793698</t>
  </si>
  <si>
    <t>(4,11+0,7)*4</t>
  </si>
  <si>
    <t>(6,41+0,7)*10</t>
  </si>
  <si>
    <t>Mezisoučet                                    "rohové lišty"</t>
  </si>
  <si>
    <t>(1,135+1,125*2)*2</t>
  </si>
  <si>
    <t>(0,60+1,05*2)*1</t>
  </si>
  <si>
    <t>(1,8+1,5*2)*14</t>
  </si>
  <si>
    <t>Mezisoučet                                "okenní lišty"</t>
  </si>
  <si>
    <t>1,135*2</t>
  </si>
  <si>
    <t>0,60*1</t>
  </si>
  <si>
    <t>1,8*14</t>
  </si>
  <si>
    <t>Mezisoučet                                "parapetní lišty"</t>
  </si>
  <si>
    <t>7,0*2                                                       "Os14"</t>
  </si>
  <si>
    <t>Mezisoučet                                "dilatační lišta"</t>
  </si>
  <si>
    <t>85</t>
  </si>
  <si>
    <t>63127464</t>
  </si>
  <si>
    <t>profil rohový Al 15x15mm s výztužnou tkaninou š 100mm pro ETICS</t>
  </si>
  <si>
    <t>-42183405</t>
  </si>
  <si>
    <t>fig28*1,05</t>
  </si>
  <si>
    <t>86</t>
  </si>
  <si>
    <t>59051510</t>
  </si>
  <si>
    <t>profil začišťovací s okapnicí PVC s výztužnou tkaninou pro nadpraží ETICS</t>
  </si>
  <si>
    <t>763816379</t>
  </si>
  <si>
    <t>fig29*1,05</t>
  </si>
  <si>
    <t>87</t>
  </si>
  <si>
    <t>59051512</t>
  </si>
  <si>
    <t>profil začišťovací s okapnicí PVC s výztužnou tkaninou pro parapet ETICS</t>
  </si>
  <si>
    <t>1675636572</t>
  </si>
  <si>
    <t>fig30*1,05</t>
  </si>
  <si>
    <t>88</t>
  </si>
  <si>
    <t>59051500</t>
  </si>
  <si>
    <t>profil dilatační stěnový PVC s výztužnou tkaninou pro ETICS</t>
  </si>
  <si>
    <t>-525482296</t>
  </si>
  <si>
    <t>7,0*2                                       "Os14"</t>
  </si>
  <si>
    <t>89</t>
  </si>
  <si>
    <t>622325101</t>
  </si>
  <si>
    <t>Oprava vnější vápenocementové hladké omítky složitosti 1 stěn v rozsahu do 10 %</t>
  </si>
  <si>
    <t>279904893</t>
  </si>
  <si>
    <t>(0,45+39,75+0,25*2)*4,11</t>
  </si>
  <si>
    <t>(0,47+16,35+0,45+0,25*4)*6,41</t>
  </si>
  <si>
    <t>10,35*(6,41+2,0/2)</t>
  </si>
  <si>
    <t>(0,43+16,36+0,42+0,25*4)*6,41</t>
  </si>
  <si>
    <t>2,6*0,5*1                                 "nový žb překlad"</t>
  </si>
  <si>
    <t>(39,79+0,45+0,25*2)*4,11</t>
  </si>
  <si>
    <t>fig21</t>
  </si>
  <si>
    <t>90</t>
  </si>
  <si>
    <t>622511112</t>
  </si>
  <si>
    <t>Tenkovrstvá akrylátová mozaiková střednězrnná omítka vnějších stěn</t>
  </si>
  <si>
    <t>-618620578</t>
  </si>
  <si>
    <t>91</t>
  </si>
  <si>
    <t>622531012</t>
  </si>
  <si>
    <t>Tenkovrstvá silikonová zatíraná omítka zrnitost 1,5 mm vnějších stěn</t>
  </si>
  <si>
    <t>2072426925</t>
  </si>
  <si>
    <t>92</t>
  </si>
  <si>
    <t>629991011</t>
  </si>
  <si>
    <t>Zakrytí výplní otvorů a svislých ploch fólií přilepenou lepící páskou</t>
  </si>
  <si>
    <t>33808683</t>
  </si>
  <si>
    <t>1,135*1,125*2</t>
  </si>
  <si>
    <t>2,0*2,0*1</t>
  </si>
  <si>
    <t>93</t>
  </si>
  <si>
    <t>629995101</t>
  </si>
  <si>
    <t>Očištění vnějších ploch tlakovou vodou</t>
  </si>
  <si>
    <t>1525877580</t>
  </si>
  <si>
    <t>fig17                             "vnitřní stropy"</t>
  </si>
  <si>
    <t>fig18                             "vnitřní stěny"</t>
  </si>
  <si>
    <t>fig20                              "vnější stěny"</t>
  </si>
  <si>
    <t>94</t>
  </si>
  <si>
    <t>631311115</t>
  </si>
  <si>
    <t>Mazanina tl přes 50 do 80 mm z betonu prostého bez zvýšených nároků na prostředí tř. C 20/25</t>
  </si>
  <si>
    <t>-917514159</t>
  </si>
  <si>
    <t>1,8*5,72</t>
  </si>
  <si>
    <t>Mezisoučet                                 "Pdl6"</t>
  </si>
  <si>
    <t>fig54*0,06</t>
  </si>
  <si>
    <t>95</t>
  </si>
  <si>
    <t>631311225</t>
  </si>
  <si>
    <t>Mazanina tl přes 80 do 120 mm z betonu prostého se zvýšenými nároky na prostředí tř. C 30/37</t>
  </si>
  <si>
    <t>-17693218</t>
  </si>
  <si>
    <t>16,35*9,0                                          "121-124"</t>
  </si>
  <si>
    <t>39,86*9,0                                          "126-133"</t>
  </si>
  <si>
    <t>Mezisoučet                                      "pdl1"</t>
  </si>
  <si>
    <t>fig53*0,12</t>
  </si>
  <si>
    <t>96</t>
  </si>
  <si>
    <t>631311234</t>
  </si>
  <si>
    <t>Mazanina tl přes 120 do 240 mm z betonu prostého se zvýšenými nároky na prostředí tř. C 25/30</t>
  </si>
  <si>
    <t>1218266168</t>
  </si>
  <si>
    <t>1,0*1,2                                           "125"</t>
  </si>
  <si>
    <t>Součet                                                   "pdl2"</t>
  </si>
  <si>
    <t>fig51*0,15</t>
  </si>
  <si>
    <t>fig52*0,10</t>
  </si>
  <si>
    <t>97</t>
  </si>
  <si>
    <t>631311235</t>
  </si>
  <si>
    <t>Mazanina tl přes 120 do 240 mm z betonu prostého se zvýšenými nároky na prostředí tř. C 30/37</t>
  </si>
  <si>
    <t>-502475877</t>
  </si>
  <si>
    <t>(4,61+8,095+6,08+5,2+3,135+2,175)*2,08</t>
  </si>
  <si>
    <t>Mezisoučet                                "Pdl4"</t>
  </si>
  <si>
    <t xml:space="preserve">1,6*10*2,08               </t>
  </si>
  <si>
    <t>Mezisoučet                                 "Pdl5"</t>
  </si>
  <si>
    <t>fig541*(0,12+0,16)/2</t>
  </si>
  <si>
    <t>fig542*(0,13+0,25)/2</t>
  </si>
  <si>
    <t>98</t>
  </si>
  <si>
    <t>631319011</t>
  </si>
  <si>
    <t>Příplatek k mazanině tl přes 50 do 80 mm za přehlazení povrchu</t>
  </si>
  <si>
    <t>-435509086</t>
  </si>
  <si>
    <t>99</t>
  </si>
  <si>
    <t>631319012</t>
  </si>
  <si>
    <t>Příplatek k mazanině tl přes 80 do 120 mm za přehlazení povrchu</t>
  </si>
  <si>
    <t>177524470</t>
  </si>
  <si>
    <t>100</t>
  </si>
  <si>
    <t>631319013</t>
  </si>
  <si>
    <t>Příplatek k mazanině tl přes 120 do 240 mm za přehlazení povrchu</t>
  </si>
  <si>
    <t>858375123</t>
  </si>
  <si>
    <t>101</t>
  </si>
  <si>
    <t>631319111</t>
  </si>
  <si>
    <t>Příplatek k mazanině za provedení odtokového žlábku do 200x100 mm</t>
  </si>
  <si>
    <t>1213387645</t>
  </si>
  <si>
    <t>14,0+7,5+26,5</t>
  </si>
  <si>
    <t>102</t>
  </si>
  <si>
    <t>631319171</t>
  </si>
  <si>
    <t>Příplatek k mazanině tl přes 50 do 80 mm za stržení povrchu spodní vrstvy před vložením výztuže</t>
  </si>
  <si>
    <t>1767773938</t>
  </si>
  <si>
    <t>103</t>
  </si>
  <si>
    <t>631319173</t>
  </si>
  <si>
    <t>Příplatek k mazanině tl přes 80 do 120 mm za stržení povrchu spodní vrstvy před vložením výztuže</t>
  </si>
  <si>
    <t>-1421309301</t>
  </si>
  <si>
    <t>fig53*0,12*2</t>
  </si>
  <si>
    <t>104</t>
  </si>
  <si>
    <t>631319175</t>
  </si>
  <si>
    <t>Příplatek k mazanině tl přes 120 do 240 mm za stržení povrchu spodní vrstvy před vložením výztuže</t>
  </si>
  <si>
    <t>2065513351</t>
  </si>
  <si>
    <t>105</t>
  </si>
  <si>
    <t>631351101</t>
  </si>
  <si>
    <t>Zřízení bednění rýh a hran v podlahách</t>
  </si>
  <si>
    <t>626990693</t>
  </si>
  <si>
    <t>(16,35+9,0)*2*0,12                                          "121-124"</t>
  </si>
  <si>
    <t>(39,86+9,0)*2*0,12                                          "126-133"</t>
  </si>
  <si>
    <t>106</t>
  </si>
  <si>
    <t>631351102</t>
  </si>
  <si>
    <t>Odstranění bednění rýh a hran v podlahách</t>
  </si>
  <si>
    <t>-1159770348</t>
  </si>
  <si>
    <t>107</t>
  </si>
  <si>
    <t>631361221</t>
  </si>
  <si>
    <t>Výztuž mazanin betonářskou ocelí 10 216</t>
  </si>
  <si>
    <t>-61429788</t>
  </si>
  <si>
    <t>466,2*0,001                                  "Pdl1 - podlahová deska"</t>
  </si>
  <si>
    <t>1,3*0,001                                       "Pdl2 - podlahová deska"</t>
  </si>
  <si>
    <t>Mezisoučet                        "distanční výztuž"</t>
  </si>
  <si>
    <t>108</t>
  </si>
  <si>
    <t>631362021</t>
  </si>
  <si>
    <t>Výztuž mazanin svařovanými sítěmi Kari</t>
  </si>
  <si>
    <t>303781380</t>
  </si>
  <si>
    <t>5894,4*0,001                                  "Pdl1 - podlahová deska"</t>
  </si>
  <si>
    <t>6,9*0,001                                        "Pdl2 - podlahová deska"</t>
  </si>
  <si>
    <t>61,1*0,001                                       "Pdl6 - podlahová deska"</t>
  </si>
  <si>
    <t>7,5*0,001                                         "rampa"</t>
  </si>
  <si>
    <t>fig541*4,44*0,001*1,25             "venkovní koridor"</t>
  </si>
  <si>
    <t>fig542*4,44*0,001*1,25             "venkovní koridor"</t>
  </si>
  <si>
    <t>Mezisoučet                                                 "betonová mazanina"</t>
  </si>
  <si>
    <t>109</t>
  </si>
  <si>
    <t>6324812151</t>
  </si>
  <si>
    <t>Separační vrstva ze skelné rohože 300 g/m2</t>
  </si>
  <si>
    <t>772447636</t>
  </si>
  <si>
    <t>110</t>
  </si>
  <si>
    <t>6326211341</t>
  </si>
  <si>
    <t>Litý asfalt o tl vrstvy přes 30 do 40 mm rozprostřený ručně - T09</t>
  </si>
  <si>
    <t>-362815553</t>
  </si>
  <si>
    <t>16,35*(9,0-3,22)                              "121-124"</t>
  </si>
  <si>
    <t>39,86*(9,0-3,22)                              "126-133"</t>
  </si>
  <si>
    <t>111</t>
  </si>
  <si>
    <t>634112114</t>
  </si>
  <si>
    <t>Obvodová dilatace podlahovým páskem z pěnového PE mezi stěnou a mazaninou nebo potěrem v 120 mm</t>
  </si>
  <si>
    <t>1672764197</t>
  </si>
  <si>
    <t>(16,35+9,0+1,5+1,3)*2                         "121-124"</t>
  </si>
  <si>
    <t>(39,86+9,0)*2                                          "126-133"</t>
  </si>
  <si>
    <t>112</t>
  </si>
  <si>
    <t>634663111</t>
  </si>
  <si>
    <t>Výplň dilatačních spar šířky do 10 mm v mazaninách polyuretovou samonivelační hmotou</t>
  </si>
  <si>
    <t>-1387439035</t>
  </si>
  <si>
    <t>9,0*8+39,86+16,35                                       "121-133"</t>
  </si>
  <si>
    <t>Mezisoučet                                                             "T03"</t>
  </si>
  <si>
    <t>113</t>
  </si>
  <si>
    <t>634911123</t>
  </si>
  <si>
    <t>Řezání dilatačních spár š 10 mm hl přes 20 do 50 mm v čerstvé betonové mazanině</t>
  </si>
  <si>
    <t>601070083</t>
  </si>
  <si>
    <t>Ostatní konstrukce a práce, bourání</t>
  </si>
  <si>
    <t>114</t>
  </si>
  <si>
    <t>915491211</t>
  </si>
  <si>
    <t>Osazení vodícího proužku z betonových desek do betonového lože tl do 100 mm š proužku 250 mm</t>
  </si>
  <si>
    <t>1278228960</t>
  </si>
  <si>
    <t>15,0/0,25                              "Och1"</t>
  </si>
  <si>
    <t>115</t>
  </si>
  <si>
    <t>59218001</t>
  </si>
  <si>
    <t>krajník betonový silniční 500x250x80mm</t>
  </si>
  <si>
    <t>1261561574</t>
  </si>
  <si>
    <t>15,0/0,25*1,02                              "Och1"</t>
  </si>
  <si>
    <t>116</t>
  </si>
  <si>
    <t>915499211</t>
  </si>
  <si>
    <t>Příplatek ZKD 10 mm přes 100 mm tl lože u osazení vodícího proužku š 250 mm</t>
  </si>
  <si>
    <t>-1149029651</t>
  </si>
  <si>
    <t>15,0/0,25*3                              "Och1"</t>
  </si>
  <si>
    <t>117</t>
  </si>
  <si>
    <t>916131213</t>
  </si>
  <si>
    <t>Osazení silničního obrubníku betonového stojatého s boční opěrou do lože z betonu prostého</t>
  </si>
  <si>
    <t>539351998</t>
  </si>
  <si>
    <t>3,0                                              "Och1"</t>
  </si>
  <si>
    <t>118</t>
  </si>
  <si>
    <t>59217031</t>
  </si>
  <si>
    <t>obrubník silniční betonový 1000x150x250mm</t>
  </si>
  <si>
    <t>-957118169</t>
  </si>
  <si>
    <t>3,0*1,02                                              "Och1"</t>
  </si>
  <si>
    <t>119</t>
  </si>
  <si>
    <t>935112211</t>
  </si>
  <si>
    <t>Osazení příkopového žlabu do betonu tl 100 mm z betonových tvárnic š 800 mm</t>
  </si>
  <si>
    <t>-52816749</t>
  </si>
  <si>
    <t>26,0                               "v.č.121-124"</t>
  </si>
  <si>
    <t>120</t>
  </si>
  <si>
    <t>59227723</t>
  </si>
  <si>
    <t>žlab dvouvrstvý vibrolisovaný pro povrchové odvodnění betonový 80x330x590/669mm</t>
  </si>
  <si>
    <t>565044696</t>
  </si>
  <si>
    <t>26,0*3*1,02                               "v.č.121-124"</t>
  </si>
  <si>
    <t>121</t>
  </si>
  <si>
    <t>9359323211</t>
  </si>
  <si>
    <t>Odvodňovací žlab z polymerického betonu včetně 6 vpustí pro zatížení C250 vnitřní š 150 mm s roštem můstkovým z litiny</t>
  </si>
  <si>
    <t>-1869135335</t>
  </si>
  <si>
    <t>14,0+7,5+26,5                                                       "Os12</t>
  </si>
  <si>
    <t>122</t>
  </si>
  <si>
    <t>941111131</t>
  </si>
  <si>
    <t>Montáž lešení řadového trubkového lehkého s podlahami zatížení do 200 kg/m2 š od 1,2 do 1,5 m v do 10 m</t>
  </si>
  <si>
    <t>575824452</t>
  </si>
  <si>
    <t>(0,47+16,35+0,45+0,25*4+1,5*1)*6,41</t>
  </si>
  <si>
    <t>(10,35+1,5*2)*(6,41+2,0/2)</t>
  </si>
  <si>
    <t>(0,43+16,36+0,42+0,25*4+1,5*1)*6,41</t>
  </si>
  <si>
    <t>Součet                                                "stávající stav"</t>
  </si>
  <si>
    <t>123</t>
  </si>
  <si>
    <t>941111231</t>
  </si>
  <si>
    <t>Příplatek k lešení řadovému trubkovému lehkému s podlahami do 200 kg/m2 š od 1,2 do 1,5 m v do 10 m za každý den použití</t>
  </si>
  <si>
    <t>1886501050</t>
  </si>
  <si>
    <t>fig99*30*3</t>
  </si>
  <si>
    <t>124</t>
  </si>
  <si>
    <t>941111831</t>
  </si>
  <si>
    <t>Demontáž lešení řadového trubkového lehkého s podlahami zatížení do 200 kg/m2 š od 1,2 do 1,5 m v do 10 m</t>
  </si>
  <si>
    <t>-578139364</t>
  </si>
  <si>
    <t>125</t>
  </si>
  <si>
    <t>944511111</t>
  </si>
  <si>
    <t>Montáž ochranné sítě z textilie z umělých vláken</t>
  </si>
  <si>
    <t>1883924491</t>
  </si>
  <si>
    <t>126</t>
  </si>
  <si>
    <t>944511211</t>
  </si>
  <si>
    <t>Příplatek k ochranné síti za každý den použití</t>
  </si>
  <si>
    <t>1637945569</t>
  </si>
  <si>
    <t>127</t>
  </si>
  <si>
    <t>944511811</t>
  </si>
  <si>
    <t>Demontáž ochranné sítě z textilie z umělých vláken</t>
  </si>
  <si>
    <t>1282589851</t>
  </si>
  <si>
    <t>128</t>
  </si>
  <si>
    <t>949101112</t>
  </si>
  <si>
    <t>Lešení pomocné pro objekty pozemních staveb s lešeňovou podlahou v přes 1,9 do 3,5 m zatížení do 150 kg/m2</t>
  </si>
  <si>
    <t>1677168091</t>
  </si>
  <si>
    <t>Mezisoučet                                          "1.n.p."</t>
  </si>
  <si>
    <t>129</t>
  </si>
  <si>
    <t>952901311</t>
  </si>
  <si>
    <t>Vyčištění budov zemědělských objektů při jakékoliv výšce podlaží</t>
  </si>
  <si>
    <t>-2046745850</t>
  </si>
  <si>
    <t>(0,43+16,36+0,42+39,79+0,45)*10,35      "1.n.p."</t>
  </si>
  <si>
    <t>130</t>
  </si>
  <si>
    <t>953241213</t>
  </si>
  <si>
    <t>Osazení smykových dilatačních trnů D 25 mm pro nižší zatížení nerez nebo pozink s pouzdrem</t>
  </si>
  <si>
    <t>-487528363</t>
  </si>
  <si>
    <t>4*2                                          "v.č.111,112"</t>
  </si>
  <si>
    <t>0                                                  "v.č.137"</t>
  </si>
  <si>
    <t>131</t>
  </si>
  <si>
    <t>54879274</t>
  </si>
  <si>
    <t>trn pro přenos smykové síly u dilatačních spár pro nižší zatížení nerez s nerezovým kombinovaným pouzdrem D 25mm</t>
  </si>
  <si>
    <t>-1228261556</t>
  </si>
  <si>
    <t>132</t>
  </si>
  <si>
    <t>953312122</t>
  </si>
  <si>
    <t>Vložky do svislých dilatačních spár z extrudovaných polystyrénových desek tl. přes 10 do 20 mm</t>
  </si>
  <si>
    <t>-1584658084</t>
  </si>
  <si>
    <t>(0,4+0,4)*2*1,0                                      "řez 16 - v.č.113,114"</t>
  </si>
  <si>
    <t>2,0*11*0,4                                                   "v.č. 137"</t>
  </si>
  <si>
    <t>133</t>
  </si>
  <si>
    <t>953312125</t>
  </si>
  <si>
    <t>Vložky do svislých dilatačních spár z extrudovaných polystyrénových desek tl. přes 40 do 50 mm</t>
  </si>
  <si>
    <t>-559886101</t>
  </si>
  <si>
    <t>4,4*0,9                    "řez 14"</t>
  </si>
  <si>
    <t>(1,96+7,81+1,96+22,485+22,27)*1,0      "z6,z8,z10,z13</t>
  </si>
  <si>
    <t>134</t>
  </si>
  <si>
    <t>953334112</t>
  </si>
  <si>
    <t>Bobtnavý pásek do pracovních spar betonových kcí bentonitový 15 x 10 mm</t>
  </si>
  <si>
    <t>-1275288988</t>
  </si>
  <si>
    <t>110,0                                 "v.č. 127"</t>
  </si>
  <si>
    <t>135</t>
  </si>
  <si>
    <t>953943111</t>
  </si>
  <si>
    <t>Osazování výrobků do 1 kg/kus do vysekaných kapes zdiva</t>
  </si>
  <si>
    <t>-427003782</t>
  </si>
  <si>
    <t>18                                           "Os9"</t>
  </si>
  <si>
    <t>136</t>
  </si>
  <si>
    <t>590340441</t>
  </si>
  <si>
    <t>montážní deska do zateplení - Os9</t>
  </si>
  <si>
    <t>-649606225</t>
  </si>
  <si>
    <t>137</t>
  </si>
  <si>
    <t>953946121</t>
  </si>
  <si>
    <t>Montáž atypických ocelových kcí hmotnosti přes 0,5 do 1 t z profilů hmotnosti přes 13 do 30 kg/m</t>
  </si>
  <si>
    <t>-2109595783</t>
  </si>
  <si>
    <t>(2483,4-323,9)*0,001           "v.č.138"</t>
  </si>
  <si>
    <t>138</t>
  </si>
  <si>
    <t>14011104</t>
  </si>
  <si>
    <t>trubka ocelová bezešvá hladká jakost 11 353 194x6,3mm</t>
  </si>
  <si>
    <t>-1591309827</t>
  </si>
  <si>
    <t>3,89*16*1,15                                      "v.č.138"</t>
  </si>
  <si>
    <t>139</t>
  </si>
  <si>
    <t>5539990081</t>
  </si>
  <si>
    <t>ocelové hutní prvky</t>
  </si>
  <si>
    <t>kg</t>
  </si>
  <si>
    <t>1583937054</t>
  </si>
  <si>
    <t>2483,4-1812,5*1,15                                    "v.č.138"</t>
  </si>
  <si>
    <t>140</t>
  </si>
  <si>
    <t>553999013</t>
  </si>
  <si>
    <t>žárové zinkování</t>
  </si>
  <si>
    <t>-512118218</t>
  </si>
  <si>
    <t>2483,4                                      "v.č.138"</t>
  </si>
  <si>
    <t>141</t>
  </si>
  <si>
    <t>953961114</t>
  </si>
  <si>
    <t>Kotva chemickým tmelem M 16 hl 125 mm do betonu, ŽB nebo kamene s vyvrtáním otvoru</t>
  </si>
  <si>
    <t>1621025273</t>
  </si>
  <si>
    <t>32                                 "v.č.138"</t>
  </si>
  <si>
    <t>142</t>
  </si>
  <si>
    <t>953965132</t>
  </si>
  <si>
    <t>Kotevní šroub pro chemické kotvy M 16 dl 260 mm</t>
  </si>
  <si>
    <t>76936244</t>
  </si>
  <si>
    <t>143</t>
  </si>
  <si>
    <t>961044111</t>
  </si>
  <si>
    <t>Bourání základů z betonu prostého</t>
  </si>
  <si>
    <t>-387524992</t>
  </si>
  <si>
    <t>(39,75-0,79-0,42+0,47+16,35-1,37)*0,5*0,5          "pod ocelové hrazení"</t>
  </si>
  <si>
    <t>(23,0+9,0)*0,30                                     "ubourání základů pod vnitřními zdmi"</t>
  </si>
  <si>
    <t xml:space="preserve">3,09*0,7*7*0,15                                      "ubourání základů ve vratech" </t>
  </si>
  <si>
    <t>144</t>
  </si>
  <si>
    <t>961055111</t>
  </si>
  <si>
    <t>Bourání základů ze ŽB</t>
  </si>
  <si>
    <t>1323433201</t>
  </si>
  <si>
    <t>1,0*1,0*1,0*8                                         "základy sloupů"</t>
  </si>
  <si>
    <t>145</t>
  </si>
  <si>
    <t>962031011</t>
  </si>
  <si>
    <t>Bourání příček nebo přizdívek z cihel děrovaných tl do 100 mm</t>
  </si>
  <si>
    <t>616994287</t>
  </si>
  <si>
    <t>1,62*3,25+1,5*(3,25+4,25)/2            "schodiště"</t>
  </si>
  <si>
    <t>-0,6*1,97*1</t>
  </si>
  <si>
    <t>146</t>
  </si>
  <si>
    <t>962032112</t>
  </si>
  <si>
    <t>Bourání zdiva z keramických děrovaných cihel na MVC přes 1 m3</t>
  </si>
  <si>
    <t>1567678613</t>
  </si>
  <si>
    <t>(1,87+1,48+1,87)*(3,75+0,15)*0,40      "schodiště - 112"</t>
  </si>
  <si>
    <t>-0,8*2,1*0,40</t>
  </si>
  <si>
    <t>1,62*(8,13-4,02)*0,25                         "schodiště"</t>
  </si>
  <si>
    <t>6,5*2,5*0,4                                              "112"</t>
  </si>
  <si>
    <t>(39,79-0,79-0,42-0,42+16,36-1,91-1,52)*2,25*0,4              "108"</t>
  </si>
  <si>
    <t>(1,68*0,35+1,68*0,45+3,16*0,42)*3,75                  "106"</t>
  </si>
  <si>
    <t>147</t>
  </si>
  <si>
    <t>962051116</t>
  </si>
  <si>
    <t>Bourání příček ze ŽB tl do 150 mm</t>
  </si>
  <si>
    <t>1377690116</t>
  </si>
  <si>
    <t>(7,2+9,05+10,25+6,11+0,47+4,89)*1,87</t>
  </si>
  <si>
    <t>148</t>
  </si>
  <si>
    <t>962052211</t>
  </si>
  <si>
    <t>Bourání zdiva nadzákladového ze ŽB přes 1 m3</t>
  </si>
  <si>
    <t>-1365303489</t>
  </si>
  <si>
    <t>3,85*2,3*(0,25*4+0,24*4)                      "hrazení mezi boxy"</t>
  </si>
  <si>
    <t>149</t>
  </si>
  <si>
    <t>963051113</t>
  </si>
  <si>
    <t>Bourání ŽB stropů deskových tl přes 80 mm</t>
  </si>
  <si>
    <t>497553329</t>
  </si>
  <si>
    <t>1,8*5,72*0,25                    "PZD včetně betonu - v.č.136"</t>
  </si>
  <si>
    <t>150</t>
  </si>
  <si>
    <t>965042141</t>
  </si>
  <si>
    <t>Bourání podkladů pod dlažby nebo mazanin betonových nebo z litého asfaltu tl do 100 mm pl přes 4 m2</t>
  </si>
  <si>
    <t>-993970736</t>
  </si>
  <si>
    <t>(4,8+84,7+1,2+2,5)                  "betonová mazanina"</t>
  </si>
  <si>
    <t>fig14*0,10</t>
  </si>
  <si>
    <t>151</t>
  </si>
  <si>
    <t>965042241</t>
  </si>
  <si>
    <t>Bourání podkladů pod dlažby nebo mazanin betonových nebo z litého asfaltu tl přes 100 mm pl přes 4 m2</t>
  </si>
  <si>
    <t>143088506</t>
  </si>
  <si>
    <t>60,1                                                                                 "rošt - 122"</t>
  </si>
  <si>
    <t>Mezisoučet                                              "spádová betonová plocha"</t>
  </si>
  <si>
    <t xml:space="preserve">Mezisoučet                                               "podkladní betonová plocha" </t>
  </si>
  <si>
    <t>152</t>
  </si>
  <si>
    <t>965045113</t>
  </si>
  <si>
    <t>Bourání potěrů cementových nebo pískocementových tl do 50 mm pl přes 4 m2</t>
  </si>
  <si>
    <t>1458335497</t>
  </si>
  <si>
    <t>153</t>
  </si>
  <si>
    <t>965081323</t>
  </si>
  <si>
    <t>Bourání podlah z dlaždic betonových, teracových nebo čedičových tl do 25 mm plochy přes 1 m2</t>
  </si>
  <si>
    <t>-1955393509</t>
  </si>
  <si>
    <t>0                                                               "teracové dlaždice "</t>
  </si>
  <si>
    <t>28,8+30,7+29,4+29,8+29,8+34,7+39,7+30,2+30,1+22,9    "stájové dlaždice"</t>
  </si>
  <si>
    <t>154</t>
  </si>
  <si>
    <t>965082933</t>
  </si>
  <si>
    <t>Odstranění násypů pod podlahami tl do 200 mm pl přes 2 m2</t>
  </si>
  <si>
    <t>-710317895</t>
  </si>
  <si>
    <t>155</t>
  </si>
  <si>
    <t>966071121</t>
  </si>
  <si>
    <t>Demontáž ocelových kcí hmotnosti do 5 t z profilů hmotnosti přes 13 do 30 kg/m</t>
  </si>
  <si>
    <t>1448181866</t>
  </si>
  <si>
    <t>22,0                                   "vnitřní hrazení"</t>
  </si>
  <si>
    <t>8,5                                      "vnější hrazení"</t>
  </si>
  <si>
    <t>1,3                                     "ostatní ocelové prvky"</t>
  </si>
  <si>
    <t>1,8                                        "rošt ochozu"</t>
  </si>
  <si>
    <t>156</t>
  </si>
  <si>
    <t>971033251</t>
  </si>
  <si>
    <t>Vybourání otvorů ve zdivu cihelném pl do 0,0225 m2 na MVC nebo MV tl do 450 mm</t>
  </si>
  <si>
    <t>-994314490</t>
  </si>
  <si>
    <t>2                                             "UT"</t>
  </si>
  <si>
    <t>157</t>
  </si>
  <si>
    <t>971033541</t>
  </si>
  <si>
    <t>Vybourání otvorů ve zdivu cihelném pl do 1 m2 na MVC nebo MV tl do 300 mm</t>
  </si>
  <si>
    <t>-734598844</t>
  </si>
  <si>
    <t>1,8*0,2*0,2*14</t>
  </si>
  <si>
    <t>158</t>
  </si>
  <si>
    <t>971033561</t>
  </si>
  <si>
    <t>Vybourání otvorů ve zdivu cihelném pl do 1 m2 na MVC nebo MV tl do 600 mm</t>
  </si>
  <si>
    <t>691466229</t>
  </si>
  <si>
    <t>(1,25*2,10-0,96*2,10)*0,43</t>
  </si>
  <si>
    <t>159</t>
  </si>
  <si>
    <t>971033641</t>
  </si>
  <si>
    <t>Vybourání otvorů ve zdivu cihelném pl do 4 m2 na MVC nebo MV tl do 300 mm</t>
  </si>
  <si>
    <t>-97329222</t>
  </si>
  <si>
    <t>160</t>
  </si>
  <si>
    <t>971033651</t>
  </si>
  <si>
    <t>Vybourání otvorů ve zdivu cihelném pl do 4 m2 na MVC nebo MV tl do 600 mm</t>
  </si>
  <si>
    <t>1579013</t>
  </si>
  <si>
    <t>(3,11*2,20*6-1,3*2,09*6)*0,42</t>
  </si>
  <si>
    <t>3,09*2,47*0,43</t>
  </si>
  <si>
    <t>161</t>
  </si>
  <si>
    <t>972054141</t>
  </si>
  <si>
    <t>Vybourání otvorů v ŽB stropech nebo klenbách pl do 0,0225 m2 tl do 150 mm</t>
  </si>
  <si>
    <t>-981734476</t>
  </si>
  <si>
    <t>2                                         "UT"</t>
  </si>
  <si>
    <t>162</t>
  </si>
  <si>
    <t>974031664</t>
  </si>
  <si>
    <t>Vysekání rýh ve zdivu cihelném pro vtahování nosníků hl do 150 mm v do 150 mm</t>
  </si>
  <si>
    <t>379000291</t>
  </si>
  <si>
    <t>1,6*3                                             "IPE 120"</t>
  </si>
  <si>
    <t>163</t>
  </si>
  <si>
    <t>974031666</t>
  </si>
  <si>
    <t>Vysekání rýh ve zdivu cihelném pro vtahování nosníků hl do 150 mm v do 250 mm</t>
  </si>
  <si>
    <t>762108868</t>
  </si>
  <si>
    <t>3,5*3*7                                "IPE 200"</t>
  </si>
  <si>
    <t>164</t>
  </si>
  <si>
    <t>975121131</t>
  </si>
  <si>
    <t>Zřízení jednořadého podchycení konstrukcí systémovými samostatnými stojkami v do 4 m zatížení přes 1000 do 1500 kg/m</t>
  </si>
  <si>
    <t>-1030677028</t>
  </si>
  <si>
    <t>(16,35+39,86)*3                                 "3 řady stojek"</t>
  </si>
  <si>
    <t>165</t>
  </si>
  <si>
    <t>975121132</t>
  </si>
  <si>
    <t>Příplatek k jednořadému podchycení konstrukcí systémovými samostatnými stojkami v do 4 m zatížení přes 1000 do 1500 kg/m za první a ZKD den použití</t>
  </si>
  <si>
    <t>836566782</t>
  </si>
  <si>
    <t>fig95*30</t>
  </si>
  <si>
    <t>166</t>
  </si>
  <si>
    <t>975121133</t>
  </si>
  <si>
    <t>Odstranění jednořadého podchycení konstrukcí systémovými samostatnými stojkami v do 4 m zatížení přes 1000 do 1500 kg/m</t>
  </si>
  <si>
    <t>-1286016389</t>
  </si>
  <si>
    <t>167</t>
  </si>
  <si>
    <t>605121301</t>
  </si>
  <si>
    <t>hranol stavební řezivo průřezu do 224cm2 do dl 6m - opotřebení 50%</t>
  </si>
  <si>
    <t>-1415890373</t>
  </si>
  <si>
    <t>2,7                                         "v.č.138 - opotřebení 50% "</t>
  </si>
  <si>
    <t>168</t>
  </si>
  <si>
    <t>978011121</t>
  </si>
  <si>
    <t>Otlučení (osekání) vnitřní vápenné nebo vápenocementové omítky stropů v rozsahu přes 5 do 10 %</t>
  </si>
  <si>
    <t>-1420653750</t>
  </si>
  <si>
    <t>4,8+60,1+84,7+1,2+2,5+28,8+30,7+29,4+29,8+29,8+34,7+39,7+30,2+30,1+22,9  "106,108-121 - stávající stav"</t>
  </si>
  <si>
    <t>Mezisoučet                                   "stávající stav"</t>
  </si>
  <si>
    <t>169</t>
  </si>
  <si>
    <t>978013121</t>
  </si>
  <si>
    <t>Otlučení (osekání) vnitřní vápenné nebo vápenocementové omítky stěn v rozsahu přes 5 do 10 %</t>
  </si>
  <si>
    <t>-901847688</t>
  </si>
  <si>
    <t>(1,52+3,16)*2*3,75                                 "106"</t>
  </si>
  <si>
    <t>(1,9+1,76+2,66+2,31)*2*3,75            "kolem 110,112"</t>
  </si>
  <si>
    <t>(39,79+0,42+16,36+8,99)*2*3,75      "108,109,112-121"</t>
  </si>
  <si>
    <t>Mezisoučet                                         "stávající stav"</t>
  </si>
  <si>
    <t>170</t>
  </si>
  <si>
    <t>978015321</t>
  </si>
  <si>
    <t>Otlučení (osekání) vnější vápenné nebo vápenocementové omítky stupně členitosti 1 a 2 v rozsahu do 10 %</t>
  </si>
  <si>
    <t>1371320312</t>
  </si>
  <si>
    <t>-1,3*2,09*4</t>
  </si>
  <si>
    <t>-1,3*2,09*2</t>
  </si>
  <si>
    <t>-0,96*2,15</t>
  </si>
  <si>
    <t>-1,09*1,97*1</t>
  </si>
  <si>
    <t>171</t>
  </si>
  <si>
    <t>978059541</t>
  </si>
  <si>
    <t>Odsekání a odebrání obkladů stěn z vnitřních obkládaček plochy přes 1 m2</t>
  </si>
  <si>
    <t>348858237</t>
  </si>
  <si>
    <t>(39,79+0,42+16,36+0,43)*1,87          "109"</t>
  </si>
  <si>
    <t>(6,0+1,9+1,76+1,37+2,66)*1,87         "118,119"</t>
  </si>
  <si>
    <t>(3,96+2,78+1,68)*1,87                         "121"</t>
  </si>
  <si>
    <t>Mezisoučet                                     "stávající stav"</t>
  </si>
  <si>
    <t>172</t>
  </si>
  <si>
    <t>978059641</t>
  </si>
  <si>
    <t>Odsekání a odebrání obkladů stěn z vnějších obkládaček plochy přes 1 m2</t>
  </si>
  <si>
    <t>491397256</t>
  </si>
  <si>
    <t xml:space="preserve">(0,45+39,75+0,25*2)*2,21                "keramický obklad"   </t>
  </si>
  <si>
    <t>(0,47+16,35+0,45+0,25*4)*2,21       "keramický obklad"</t>
  </si>
  <si>
    <t>-1,3*2,09*6</t>
  </si>
  <si>
    <t>1,24*(6,4+6,0)/2                           "keramický obklad"</t>
  </si>
  <si>
    <t>173</t>
  </si>
  <si>
    <t>979094441</t>
  </si>
  <si>
    <t>Očištění vybouraných silničních dílců s původním spárováním z kameniva těženého</t>
  </si>
  <si>
    <t>-1155146177</t>
  </si>
  <si>
    <t>174</t>
  </si>
  <si>
    <t>9815131171</t>
  </si>
  <si>
    <t>Rozebrání konstrukcí objektů z kamene těžkou mechanizací</t>
  </si>
  <si>
    <t>1793278268</t>
  </si>
  <si>
    <t>175</t>
  </si>
  <si>
    <t>985331211</t>
  </si>
  <si>
    <t>Dodatečné vlepování betonářské výztuže D 8 mm do chemické malty včetně vyvrtání otvoru</t>
  </si>
  <si>
    <t>-526766064</t>
  </si>
  <si>
    <t>990*0,15                            "v.č.135"</t>
  </si>
  <si>
    <t>176</t>
  </si>
  <si>
    <t>985331213</t>
  </si>
  <si>
    <t>Dodatečné vlepování betonářské výztuže D 12 mm do chemické malty včetně vyvrtání otvoru</t>
  </si>
  <si>
    <t>-1022144753</t>
  </si>
  <si>
    <t>5*0,15                                                      "v.č.148"</t>
  </si>
  <si>
    <t>997</t>
  </si>
  <si>
    <t>Přesun sutě</t>
  </si>
  <si>
    <t>177</t>
  </si>
  <si>
    <t>997013152</t>
  </si>
  <si>
    <t>Vnitrostaveništní doprava suti a vybouraných hmot pro budovy v přes 6 do 9 m s omezením mechanizace</t>
  </si>
  <si>
    <t>1882239708</t>
  </si>
  <si>
    <t>178</t>
  </si>
  <si>
    <t>997013501</t>
  </si>
  <si>
    <t>Odvoz suti a vybouraných hmot na skládku nebo meziskládku do 1 km se složením</t>
  </si>
  <si>
    <t>-1111655848</t>
  </si>
  <si>
    <t>179</t>
  </si>
  <si>
    <t>997013509</t>
  </si>
  <si>
    <t>Příplatek k odvozu suti a vybouraných hmot na skládku ZKD 1 km přes 1 km</t>
  </si>
  <si>
    <t>1785127809</t>
  </si>
  <si>
    <t>954,152*30 'Přepočtené koeficientem množství</t>
  </si>
  <si>
    <t>180</t>
  </si>
  <si>
    <t>997013871</t>
  </si>
  <si>
    <t>Poplatek za uložení stavebního odpadu na recyklační skládce (skládkovné) směsného stavebního a demoličního kód odpadu 17 09 04</t>
  </si>
  <si>
    <t>-1860112461</t>
  </si>
  <si>
    <t>998</t>
  </si>
  <si>
    <t>Přesun hmot</t>
  </si>
  <si>
    <t>181</t>
  </si>
  <si>
    <t>998011009</t>
  </si>
  <si>
    <t>Přesun hmot pro budovy zděné s omezením mechanizace pro budovy v přes 6 do 12 m</t>
  </si>
  <si>
    <t>-879402862</t>
  </si>
  <si>
    <t>PSV</t>
  </si>
  <si>
    <t>Práce a dodávky PSV</t>
  </si>
  <si>
    <t>711</t>
  </si>
  <si>
    <t>Izolace proti vodě, vlhkosti a plynům</t>
  </si>
  <si>
    <t>182</t>
  </si>
  <si>
    <t>711111001</t>
  </si>
  <si>
    <t>Provedení izolace proti zemní vlhkosti vodorovné za studena nátěrem penetračním</t>
  </si>
  <si>
    <t>482635057</t>
  </si>
  <si>
    <t>183</t>
  </si>
  <si>
    <t>11163150</t>
  </si>
  <si>
    <t>lak penetrační asfaltový</t>
  </si>
  <si>
    <t>-749877274</t>
  </si>
  <si>
    <t>fig55*0,00035</t>
  </si>
  <si>
    <t>184</t>
  </si>
  <si>
    <t>711141559</t>
  </si>
  <si>
    <t>Provedení izolace proti zemní vlhkosti pásy přitavením vodorovné NAIP</t>
  </si>
  <si>
    <t>-466317370</t>
  </si>
  <si>
    <t>185</t>
  </si>
  <si>
    <t>62853004</t>
  </si>
  <si>
    <t>pás asfaltový natavitelný modifikovaný SBS s vložkou ze skleněné tkaniny a spalitelnou PE fólií nebo jemnozrnným minerálním posypem na horním povrchu tl 4,0mm</t>
  </si>
  <si>
    <t>403357980</t>
  </si>
  <si>
    <t>fig55*1,20</t>
  </si>
  <si>
    <t>186</t>
  </si>
  <si>
    <t>711161212</t>
  </si>
  <si>
    <t>Izolace proti zemní vlhkosti nopovou fólií svislá, nopek v 8,0 mm, tl do 0,6 mm</t>
  </si>
  <si>
    <t>-1792291429</t>
  </si>
  <si>
    <t>187</t>
  </si>
  <si>
    <t>711161384</t>
  </si>
  <si>
    <t>Izolace proti zemní vlhkosti nopovou fólií ukončení provětrávací lištou</t>
  </si>
  <si>
    <t>180832809</t>
  </si>
  <si>
    <t>(0,45+39,75+0,25*2+0,12*1)                  "sokl pod terénem"</t>
  </si>
  <si>
    <t>(0,47+16,35+0,45+0,25*4+0,12*1)               "sokl pod terénem"</t>
  </si>
  <si>
    <t xml:space="preserve">10,35                                 "sokl pod terénem"  </t>
  </si>
  <si>
    <t>(0,43+16,36+0,42+0,25*4+0,12*1)  "sokl pod terénem"</t>
  </si>
  <si>
    <t>(39,79+0,45+0,25*2+0,12*1)                          "sokl pod terénem"</t>
  </si>
  <si>
    <t>188</t>
  </si>
  <si>
    <t>711199101</t>
  </si>
  <si>
    <t>Provedení těsnícího pásu do spoje dilatační nebo styčné spáry podlaha - stěna</t>
  </si>
  <si>
    <t>-883831146</t>
  </si>
  <si>
    <t>130,0                                                        "OS13"</t>
  </si>
  <si>
    <t>189</t>
  </si>
  <si>
    <t>28329000</t>
  </si>
  <si>
    <t>pás těsnící pro pracovní a dilatační spáry a trhliny tl 1mm š 100mm</t>
  </si>
  <si>
    <t>1450037075</t>
  </si>
  <si>
    <t>190</t>
  </si>
  <si>
    <t>711471052</t>
  </si>
  <si>
    <t>Provedení vodorovné izolace proti tlakové vodě termoplasty položením textilního pásu s PE</t>
  </si>
  <si>
    <t>2038756725</t>
  </si>
  <si>
    <t>35,2+31,2+41,5+25,9+1,2                                "121-125"</t>
  </si>
  <si>
    <t>44,6+40,7+34,7+34,5+34,5+39,7+41,9+61,6    "126-133"</t>
  </si>
  <si>
    <t>39,86*9,0                         "126-133"</t>
  </si>
  <si>
    <t>16,35*9,0                         "121-125"</t>
  </si>
  <si>
    <t>(3,09*7+1,25)*0,4                      "vstupy do objektu"</t>
  </si>
  <si>
    <t>Mezisoučet                                                         "pdl1, pdl2"</t>
  </si>
  <si>
    <t>191</t>
  </si>
  <si>
    <t>711472052</t>
  </si>
  <si>
    <t>Provedení svislé izolace proti tlakové vodě termoplasty textilními pásem s PE</t>
  </si>
  <si>
    <t>1144797888</t>
  </si>
  <si>
    <t>(0,43+16,36+0,42+39,79+0,45+10,36+0,47+39,84+0,39+16,35+0,45+0,25*12)*0,50    "obvodové zdivo - řez A,B,C"</t>
  </si>
  <si>
    <t>((39,79+9,0)*2+(16,35+9,0+1,5+1,3)*2)*0,30 "obvodové zdivo zevnitř - řez A,B"</t>
  </si>
  <si>
    <t>(12,715+2,03+2,9+4,6+7,25+9,38+2,55+10,72+2,23)*2*0,75          "žlaby - řez 4,9,10"</t>
  </si>
  <si>
    <t>((1,45+0,57)*2*0,4+(2,95+0,15+1,45+0,755)*2*0,3)*8   "základy hrazení - řez 5,6,7"</t>
  </si>
  <si>
    <t xml:space="preserve">Mezisoučet                                    "SO3,Pdl1,Pdl2" </t>
  </si>
  <si>
    <t>192</t>
  </si>
  <si>
    <t>28322004</t>
  </si>
  <si>
    <t>fólie hydroizolační pro spodní stavbu mPVC tl 1,5mm</t>
  </si>
  <si>
    <t>-978921471</t>
  </si>
  <si>
    <t>fig31*1,20</t>
  </si>
  <si>
    <t>fig32*1,25</t>
  </si>
  <si>
    <t>193</t>
  </si>
  <si>
    <t>711491171</t>
  </si>
  <si>
    <t>Provedení doplňků izolace proti vodě na vodorovné ploše z textilií vrstva podkladní</t>
  </si>
  <si>
    <t>829622408</t>
  </si>
  <si>
    <t>194</t>
  </si>
  <si>
    <t>711491172</t>
  </si>
  <si>
    <t>Provedení doplňků izolace proti vodě na vodorovné ploše z textilií vrstva ochranná</t>
  </si>
  <si>
    <t>-22490786</t>
  </si>
  <si>
    <t>195</t>
  </si>
  <si>
    <t>711491271</t>
  </si>
  <si>
    <t>Provedení doplňků izolace proti vodě na ploše svislé z textilií vrstva podkladní</t>
  </si>
  <si>
    <t>-37816761</t>
  </si>
  <si>
    <t>196</t>
  </si>
  <si>
    <t>711491272</t>
  </si>
  <si>
    <t>Provedení doplňků izolace proti vodě na ploše svislé z textilií vrstva ochranná</t>
  </si>
  <si>
    <t>1115294493</t>
  </si>
  <si>
    <t>197</t>
  </si>
  <si>
    <t>69311068</t>
  </si>
  <si>
    <t>geotextilie netkaná separační, ochranná, filtrační, drenážní PP 300g/m2</t>
  </si>
  <si>
    <t>830413369</t>
  </si>
  <si>
    <t>fig31*2*1,05</t>
  </si>
  <si>
    <t>fig32*2*1,05</t>
  </si>
  <si>
    <t>198</t>
  </si>
  <si>
    <t>998711112</t>
  </si>
  <si>
    <t>Přesun hmot tonážní pro izolace proti vodě, vlhkosti a plynům s omezením mechanizace v objektech v přes 6 do 12 m</t>
  </si>
  <si>
    <t>622698672</t>
  </si>
  <si>
    <t>713</t>
  </si>
  <si>
    <t>Izolace tepelné</t>
  </si>
  <si>
    <t>199</t>
  </si>
  <si>
    <t>713121111</t>
  </si>
  <si>
    <t>Montáž izolace tepelné podlah volně kladenými rohožemi, pásy, dílci, deskami 1 vrstva</t>
  </si>
  <si>
    <t>1044565836</t>
  </si>
  <si>
    <t>200</t>
  </si>
  <si>
    <t>28372308</t>
  </si>
  <si>
    <t>deska EPS 100 pro konstrukce s běžným zatížením λ=0,037 tl 80mm</t>
  </si>
  <si>
    <t>1795436789</t>
  </si>
  <si>
    <t>fig51*1,05</t>
  </si>
  <si>
    <t>201</t>
  </si>
  <si>
    <t>28375912</t>
  </si>
  <si>
    <t>deska EPS 150 pro konstrukce s vysokým zatížením λ=0,035 tl 80mm</t>
  </si>
  <si>
    <t>1668397318</t>
  </si>
  <si>
    <t>fig53*1,05</t>
  </si>
  <si>
    <t>202</t>
  </si>
  <si>
    <t>713121112</t>
  </si>
  <si>
    <t>Montáž izolace tepelné podlah volně kladenými mezi trámy nebo rošt rohožemi, pásy, dílci, deskami 1 vrstva</t>
  </si>
  <si>
    <t>-932148891</t>
  </si>
  <si>
    <t>fig55*2</t>
  </si>
  <si>
    <t>203</t>
  </si>
  <si>
    <t>63148102</t>
  </si>
  <si>
    <t>deska tepelně izolační minerální univerzální λ=0,038-0,039 tl 60mm</t>
  </si>
  <si>
    <t>-1994853936</t>
  </si>
  <si>
    <t>fig55*1,05</t>
  </si>
  <si>
    <t>204</t>
  </si>
  <si>
    <t>63148104</t>
  </si>
  <si>
    <t>deska tepelně izolační minerální univerzální λ=0,038-0,039 tl 100mm</t>
  </si>
  <si>
    <t>-1621357403</t>
  </si>
  <si>
    <t>205</t>
  </si>
  <si>
    <t>713191132</t>
  </si>
  <si>
    <t>Montáž izolace tepelné podlah, stropů vrchem nebo střech překrytí separační fólií z PE</t>
  </si>
  <si>
    <t>1475491675</t>
  </si>
  <si>
    <t>206</t>
  </si>
  <si>
    <t>-1138384636</t>
  </si>
  <si>
    <t>fig51*1,1</t>
  </si>
  <si>
    <t>fig53*1,1</t>
  </si>
  <si>
    <t>207</t>
  </si>
  <si>
    <t>713191523</t>
  </si>
  <si>
    <t>Montáž podkladového profilu pro zatepletní spodní části oken a dveří šířky přes 50 do 100 mm výšky přes 200 do 300 mm</t>
  </si>
  <si>
    <t>-19919413</t>
  </si>
  <si>
    <t>1,25                                      "Os10"</t>
  </si>
  <si>
    <t>208</t>
  </si>
  <si>
    <t>28376238</t>
  </si>
  <si>
    <t>profil podkladový sendvičový s vloženou PIR vložkou pro zateplení spodní části oken a dveří (15/30/15) š 60mm v 240mm</t>
  </si>
  <si>
    <t>-348931215</t>
  </si>
  <si>
    <t>1,25*1,2                                      "Os10"</t>
  </si>
  <si>
    <t>209</t>
  </si>
  <si>
    <t>998713112</t>
  </si>
  <si>
    <t>Přesun hmot tonážní pro izolace tepelné s omezením mechanizace v objektech v přes 6 do 12 m</t>
  </si>
  <si>
    <t>1824167043</t>
  </si>
  <si>
    <t>762</t>
  </si>
  <si>
    <t>Konstrukce tesařské</t>
  </si>
  <si>
    <t>210</t>
  </si>
  <si>
    <t>762083122</t>
  </si>
  <si>
    <t>Impregnace řeziva proti dřevokaznému hmyzu, houbám a plísním máčením třída ohrožení 3 a 4</t>
  </si>
  <si>
    <t>-1680238731</t>
  </si>
  <si>
    <t>fig55*2*0,06*0,04                         "latě 60/40"</t>
  </si>
  <si>
    <t>fig55*2*0,08*0,06                         "hranoly 80/60"</t>
  </si>
  <si>
    <t>fig55*1*0,08*0,10                         "hranoly 80/100"</t>
  </si>
  <si>
    <t>211</t>
  </si>
  <si>
    <t>762086111</t>
  </si>
  <si>
    <t>Montáž KDK hmotnosti prvku do 5 kg</t>
  </si>
  <si>
    <t>626960400</t>
  </si>
  <si>
    <t>20*0,06*3,76                          "L 60/40/5 - Pdl3"</t>
  </si>
  <si>
    <t>8*0,06*3,76                            "L 60/40/5 - v.č.125"</t>
  </si>
  <si>
    <t>212</t>
  </si>
  <si>
    <t>130105081</t>
  </si>
  <si>
    <t>úhelník ocelový nerovnostranný jakost S235JR (11 375) 60x40x5mm pozinkovaný</t>
  </si>
  <si>
    <t>-1606512673</t>
  </si>
  <si>
    <t>20*0,06*3,76*0,001*1,1                                   "L 60/40/5 - Pdl3"</t>
  </si>
  <si>
    <t>8*0,06*3,76*0,001*1,1                                       "L 60/40/5 - v.č.125"</t>
  </si>
  <si>
    <t>213</t>
  </si>
  <si>
    <t>762134122</t>
  </si>
  <si>
    <t>Montáž bednění stěn z hoblovaných fošen na sraz tl do 60 mm</t>
  </si>
  <si>
    <t>114800591</t>
  </si>
  <si>
    <t xml:space="preserve">(122+19+24+128)*6,0*0,16      </t>
  </si>
  <si>
    <t>Mezisoučet                     "hrazení - v.č.147"</t>
  </si>
  <si>
    <t>214</t>
  </si>
  <si>
    <t>60556101</t>
  </si>
  <si>
    <t>řezivo dubové sušené tl 50mm</t>
  </si>
  <si>
    <t>757011964</t>
  </si>
  <si>
    <t xml:space="preserve">(122+19+24+128)*6,0*0,16*0,05*1,1      </t>
  </si>
  <si>
    <t>215</t>
  </si>
  <si>
    <t>762341675</t>
  </si>
  <si>
    <t>Montáž bednění štítových okapových říms z dřevotřískových na pero a drážku</t>
  </si>
  <si>
    <t>-493232806</t>
  </si>
  <si>
    <t>1,5                      "dřevěné stupně do strojovny"</t>
  </si>
  <si>
    <t>216</t>
  </si>
  <si>
    <t>60726286</t>
  </si>
  <si>
    <t>deska dřevoštěpková OSB 3 P+D broušená tl 25mm</t>
  </si>
  <si>
    <t>-1470797602</t>
  </si>
  <si>
    <t>217</t>
  </si>
  <si>
    <t>60514112</t>
  </si>
  <si>
    <t>řezivo jehličnaté lať surová dl 4m</t>
  </si>
  <si>
    <t>-1411251335</t>
  </si>
  <si>
    <t>8,0*0,06*0,04                      "dřevěné stupně do strojovny"</t>
  </si>
  <si>
    <t>218</t>
  </si>
  <si>
    <t>762395000</t>
  </si>
  <si>
    <t>Spojovací prostředky krovů, bednění, laťování, nadstřešních konstrukcí</t>
  </si>
  <si>
    <t>-478401523</t>
  </si>
  <si>
    <t>1,5*0,025                      "dřevěné stupně do strojovny"</t>
  </si>
  <si>
    <t>219</t>
  </si>
  <si>
    <t>762511276</t>
  </si>
  <si>
    <t>Podlahové kce podkladové z desek OSB tl 22 mm broušených na pero a drážku šroubovaných</t>
  </si>
  <si>
    <t>-753230154</t>
  </si>
  <si>
    <t>220</t>
  </si>
  <si>
    <t>762512261</t>
  </si>
  <si>
    <t>Montáž podlahové kce podkladového roštu</t>
  </si>
  <si>
    <t>1120489108</t>
  </si>
  <si>
    <t>fig56</t>
  </si>
  <si>
    <t xml:space="preserve">                                         "hranoly 100/120"</t>
  </si>
  <si>
    <t>fig57</t>
  </si>
  <si>
    <t xml:space="preserve">                                         "hranoly 80/70"</t>
  </si>
  <si>
    <t>fig55*2                         "latě 60/40"</t>
  </si>
  <si>
    <t>fig55*2                         "hranoly 80/60"</t>
  </si>
  <si>
    <t>fig55*1                         "hranoly 80/100"</t>
  </si>
  <si>
    <t>221</t>
  </si>
  <si>
    <t>60512125</t>
  </si>
  <si>
    <t>hranol stavební řezivo průřezu do 120cm2 do dl 6m</t>
  </si>
  <si>
    <t>-1198219879</t>
  </si>
  <si>
    <t>fig55*2*0,08*0,06*1,1                         "hranoly 80/60"</t>
  </si>
  <si>
    <t>fig55*1*0,08*0,10*1,1                         "hranoly 80/100"</t>
  </si>
  <si>
    <t>222</t>
  </si>
  <si>
    <t>-553452911</t>
  </si>
  <si>
    <t>fig55*2*0,06*0,04*1,1                         "latě 60/40"</t>
  </si>
  <si>
    <t>223</t>
  </si>
  <si>
    <t>762595001</t>
  </si>
  <si>
    <t>Spojovací prostředky pro položení dřevěných podlah a zakrytí kanálů</t>
  </si>
  <si>
    <t>1916290480</t>
  </si>
  <si>
    <t>224</t>
  </si>
  <si>
    <t>998762112</t>
  </si>
  <si>
    <t>Přesun hmot tonážní pro kce tesařské s omezením mechanizace v objektech v přes 6 do 12 m</t>
  </si>
  <si>
    <t>-1461934837</t>
  </si>
  <si>
    <t>763</t>
  </si>
  <si>
    <t>Konstrukce suché výstavby</t>
  </si>
  <si>
    <t>225</t>
  </si>
  <si>
    <t>763111346</t>
  </si>
  <si>
    <t>SDK příčka tl 125 mm profil CW+UW 100 desky 1xDFH2 12,5 s izolací EI 45 Rw do 51 dB</t>
  </si>
  <si>
    <t>191999737</t>
  </si>
  <si>
    <t>4,10*4,25                                   "203"</t>
  </si>
  <si>
    <t>226</t>
  </si>
  <si>
    <t>763111717</t>
  </si>
  <si>
    <t>SDK příčka základní penetrační nátěr (oboustranně)</t>
  </si>
  <si>
    <t>-1862046300</t>
  </si>
  <si>
    <t>227</t>
  </si>
  <si>
    <t>763111761</t>
  </si>
  <si>
    <t>Příplatek k SDK příčce s jednoduchou nosnou konstrukcí za zahuštění profilů na vzdálenost 31 mm</t>
  </si>
  <si>
    <t>-477621078</t>
  </si>
  <si>
    <t>228</t>
  </si>
  <si>
    <t>998763322</t>
  </si>
  <si>
    <t>Přesun hmot tonážní pro konstrukce montované z desek s omezením mechanizace v objektech v přes 6 do 12 m</t>
  </si>
  <si>
    <t>-2040496653</t>
  </si>
  <si>
    <t>764</t>
  </si>
  <si>
    <t>Konstrukce klempířské</t>
  </si>
  <si>
    <t>229</t>
  </si>
  <si>
    <t>764226445</t>
  </si>
  <si>
    <t>Oplechování parapetů rovných celoplošně lepené z Al plechu rš 400 mm</t>
  </si>
  <si>
    <t>-1308264460</t>
  </si>
  <si>
    <t>25,9+0,1                                                "K1"</t>
  </si>
  <si>
    <t>230</t>
  </si>
  <si>
    <t>7645284221</t>
  </si>
  <si>
    <t>Použité svody, kolena, odskoky kruhové včetně nových objímek z Al plechu průměru 100 mm</t>
  </si>
  <si>
    <t>2033927172</t>
  </si>
  <si>
    <t>5,0*4+7,0*3</t>
  </si>
  <si>
    <t>231</t>
  </si>
  <si>
    <t>998764112</t>
  </si>
  <si>
    <t>Přesun hmot tonážní pro konstrukce klempířské s omezením mechanizace v objektech v přes 6 do 12 m</t>
  </si>
  <si>
    <t>1293163242</t>
  </si>
  <si>
    <t>766</t>
  </si>
  <si>
    <t>Konstrukce truhlářské</t>
  </si>
  <si>
    <t>232</t>
  </si>
  <si>
    <t>766660411</t>
  </si>
  <si>
    <t>Montáž vchodových dveří včetně rámu jednokřídlových bez nadsvětlíku do zdiva</t>
  </si>
  <si>
    <t>-901803962</t>
  </si>
  <si>
    <t>1                                                  "2"</t>
  </si>
  <si>
    <t>233</t>
  </si>
  <si>
    <t>61140501</t>
  </si>
  <si>
    <t>dveře jednokřídlé plastové s dekorem plné max rozměru otvoru 2,42m2 bezpečnostní třídy RC2</t>
  </si>
  <si>
    <t>641710247</t>
  </si>
  <si>
    <t>1,25*2,1*1                                                  "2"</t>
  </si>
  <si>
    <t>234</t>
  </si>
  <si>
    <t>998766112</t>
  </si>
  <si>
    <t>Přesun hmot tonážní pro kce truhlářské s omezením mechanizace v objektech v přes 6 do 12 m</t>
  </si>
  <si>
    <t>-124416393</t>
  </si>
  <si>
    <t>767</t>
  </si>
  <si>
    <t>Konstrukce zámečnické</t>
  </si>
  <si>
    <t>235</t>
  </si>
  <si>
    <t>549145151</t>
  </si>
  <si>
    <t>M+D systému denního odvětrání - Os5</t>
  </si>
  <si>
    <t>kpl</t>
  </si>
  <si>
    <t>1255343734</t>
  </si>
  <si>
    <t>236</t>
  </si>
  <si>
    <t>767640111</t>
  </si>
  <si>
    <t>Montáž dveří ocelových nebo hliníkových vchodových jednokřídlových bez nadsvětlíku</t>
  </si>
  <si>
    <t>626060482</t>
  </si>
  <si>
    <t>1                                             "9"</t>
  </si>
  <si>
    <t>237</t>
  </si>
  <si>
    <t>553411691</t>
  </si>
  <si>
    <t>dveře jednokřídlé ocelové interierové protipožární EW 15, 30, 45 D1 rohová zárubeň 900x2180 mm - ozn.9</t>
  </si>
  <si>
    <t>1597420553</t>
  </si>
  <si>
    <t>238</t>
  </si>
  <si>
    <t>767646510</t>
  </si>
  <si>
    <t>Montáž dveří protipožárního uzávěru jednokřídlového</t>
  </si>
  <si>
    <t>1075439897</t>
  </si>
  <si>
    <t>1                                                 "16"</t>
  </si>
  <si>
    <t>239</t>
  </si>
  <si>
    <t>55341170</t>
  </si>
  <si>
    <t>dveře jednokřídlé ocelové interierové protipožární EW 15, 30, 45 D1 rohová zárubeň 1100x1970mm</t>
  </si>
  <si>
    <t>-1075770577</t>
  </si>
  <si>
    <t>240</t>
  </si>
  <si>
    <t>7678921111</t>
  </si>
  <si>
    <t>Montáž váhy - T17</t>
  </si>
  <si>
    <t>1164726967</t>
  </si>
  <si>
    <t>1                                              "Os15"</t>
  </si>
  <si>
    <t>241</t>
  </si>
  <si>
    <t>590810231</t>
  </si>
  <si>
    <t>Dodávka váhy - T17</t>
  </si>
  <si>
    <t>-1731834474</t>
  </si>
  <si>
    <t>242</t>
  </si>
  <si>
    <t>767995115</t>
  </si>
  <si>
    <t>Montáž atypických zámečnických konstrukcí hm přes 50 do 100 kg</t>
  </si>
  <si>
    <t>-1767950404</t>
  </si>
  <si>
    <t>817,2                               "Z2"</t>
  </si>
  <si>
    <t>35,4                                 "Z4"</t>
  </si>
  <si>
    <t>3,5+79,7                        "z5"</t>
  </si>
  <si>
    <t>695,3                               "ocelová brána venkovního dvorečku"</t>
  </si>
  <si>
    <t>Mezisoučet                "ocel pozinkovaná"</t>
  </si>
  <si>
    <t>73,5                                 "Z6"</t>
  </si>
  <si>
    <t>81,0                                 "Z7"</t>
  </si>
  <si>
    <t>69,6                                 "Z8"</t>
  </si>
  <si>
    <t>40,0                                  "Z9"</t>
  </si>
  <si>
    <t>Mezisoučet                 "ocel nerezová"</t>
  </si>
  <si>
    <t>243</t>
  </si>
  <si>
    <t>5539990121</t>
  </si>
  <si>
    <t xml:space="preserve">zámečnické konstrukce žárově zinkovaná </t>
  </si>
  <si>
    <t>561968051</t>
  </si>
  <si>
    <t>244</t>
  </si>
  <si>
    <t>5539990122</t>
  </si>
  <si>
    <t>zámečnické konstrukce nerezové</t>
  </si>
  <si>
    <t>-1335820048</t>
  </si>
  <si>
    <t>245</t>
  </si>
  <si>
    <t>767995117</t>
  </si>
  <si>
    <t>Montáž atypických zámečnických konstrukcí hm přes 250 do 500 kg</t>
  </si>
  <si>
    <t>1522900707</t>
  </si>
  <si>
    <t>38080,0                        "žárově zinkované"</t>
  </si>
  <si>
    <t>3125,2                               "nerezové"</t>
  </si>
  <si>
    <t>Mezisoučet             "ocelové dělící kce - v.č.147"</t>
  </si>
  <si>
    <t>246</t>
  </si>
  <si>
    <t>5539990093</t>
  </si>
  <si>
    <t>ocelová dělící  konstrukce žárově zinkovaná včetně kotvení</t>
  </si>
  <si>
    <t>-206021620</t>
  </si>
  <si>
    <t>247</t>
  </si>
  <si>
    <t>5539990094</t>
  </si>
  <si>
    <t>ocelová dělící konstrukce nerezová včetně kotvení</t>
  </si>
  <si>
    <t>840999354</t>
  </si>
  <si>
    <t>248</t>
  </si>
  <si>
    <t>767996704</t>
  </si>
  <si>
    <t>Demontáž atypických zámečnických konstrukcí řezáním hm jednotlivých dílů přes 250 do 500 kg</t>
  </si>
  <si>
    <t>-1471292654</t>
  </si>
  <si>
    <t>550,0                  "v.č.148 - stávající brána a hrazení"</t>
  </si>
  <si>
    <t>249</t>
  </si>
  <si>
    <t>767996804</t>
  </si>
  <si>
    <t>Demontáž atypických zámečnických konstrukcí rozebráním hm jednotlivých dílů přes 250 do 500 kg</t>
  </si>
  <si>
    <t>-1120960026</t>
  </si>
  <si>
    <t>400,0                                    "nerezové zábradlí"</t>
  </si>
  <si>
    <t>250</t>
  </si>
  <si>
    <t>998767112</t>
  </si>
  <si>
    <t>Přesun hmot tonážní pro zámečnické konstrukce s omezením mechanizace v objektech v přes 6 do 12 m</t>
  </si>
  <si>
    <t>656309251</t>
  </si>
  <si>
    <t>777</t>
  </si>
  <si>
    <t>Podlahy lité</t>
  </si>
  <si>
    <t>251</t>
  </si>
  <si>
    <t>7771111111</t>
  </si>
  <si>
    <t>Vysátí podkladu před provedením lité podlahy a stěn</t>
  </si>
  <si>
    <t>-1693020605</t>
  </si>
  <si>
    <t>39,86*3,22                             "126-132"</t>
  </si>
  <si>
    <t>16,35*3,22                              "121-123"</t>
  </si>
  <si>
    <t>1,0*1,3                                           "125"</t>
  </si>
  <si>
    <t>(7,81+11,295+9,28+8,4+6,335+2,175)*2,08+1,96*6*2,45     "v.č.137 - venkovní koridor"</t>
  </si>
  <si>
    <t>Mezisoučet                                 "podlaha T11"</t>
  </si>
  <si>
    <t>(4,55+0,76)*2*(0,3+0,7)/2*8    "stěny mezi boxy"</t>
  </si>
  <si>
    <t>((39,86+9,0)*2+(16,35+9,0+1,5+1,3)*2)*2,1 "obvodové zdivo zevnitř - řez A,B"</t>
  </si>
  <si>
    <t>-1,4*2,1*7</t>
  </si>
  <si>
    <t>2,1*0,2*2*7</t>
  </si>
  <si>
    <t>-1,1*2,1*1</t>
  </si>
  <si>
    <t>2,1*0,3*2*1</t>
  </si>
  <si>
    <t>-1,3*2,1*3</t>
  </si>
  <si>
    <t>2,1*0,4*2*1</t>
  </si>
  <si>
    <t>Mezisoučet                                    "stěny T11"</t>
  </si>
  <si>
    <t>252</t>
  </si>
  <si>
    <t>7771311031</t>
  </si>
  <si>
    <t>Penetrační epoxidový nátěr podlahy a stěn na vlhký nebo nenasákavý podklad</t>
  </si>
  <si>
    <t>795136419</t>
  </si>
  <si>
    <t>253</t>
  </si>
  <si>
    <t>7775111451</t>
  </si>
  <si>
    <t>Krycí epoxidová stěrka tloušťky do 3 mm chemicky odolné lité podlahy a stěn</t>
  </si>
  <si>
    <t>-381202031</t>
  </si>
  <si>
    <t>254</t>
  </si>
  <si>
    <t>998777112</t>
  </si>
  <si>
    <t>Přesun hmot tonážní pro podlahy lité s omezením mechanizace v objektech v přes 6 do 12 m</t>
  </si>
  <si>
    <t>1340602848</t>
  </si>
  <si>
    <t>784</t>
  </si>
  <si>
    <t>Dokončovací práce - malby a tapety</t>
  </si>
  <si>
    <t>255</t>
  </si>
  <si>
    <t>784181101</t>
  </si>
  <si>
    <t>Základní akrylátová jednonásobná bezbarvá penetrace podkladu v místnostech v do 3,80 m</t>
  </si>
  <si>
    <t>431954006</t>
  </si>
  <si>
    <t>256</t>
  </si>
  <si>
    <t>784221101</t>
  </si>
  <si>
    <t>Dvojnásobné bílé malby ze směsí za sucha dobře otěruvzdorných v místnostech do 3,80 m</t>
  </si>
  <si>
    <t>965365524</t>
  </si>
  <si>
    <t>HZS</t>
  </si>
  <si>
    <t>Hodinové zúčtovací sazby</t>
  </si>
  <si>
    <t>257</t>
  </si>
  <si>
    <t>HZS1291</t>
  </si>
  <si>
    <t>Hodinová zúčtovací sazba pomocný stavební dělník</t>
  </si>
  <si>
    <t>hod</t>
  </si>
  <si>
    <t>512</t>
  </si>
  <si>
    <t>-1552456588</t>
  </si>
  <si>
    <t>100                                       "vyklízení objektu"</t>
  </si>
  <si>
    <t>12 - Zdravotní technika - 2.etapa</t>
  </si>
  <si>
    <t xml:space="preserve"> 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</si>
  <si>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</si>
  <si>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</si>
  <si>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</si>
  <si>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</si>
  <si>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HZS - Ostatní - stavební přípomoce</t>
  </si>
  <si>
    <t>132251103</t>
  </si>
  <si>
    <t>Hloubení rýh nezapažených š do 800 mm v hornině třídy těžitelnosti I skupiny 3 objem do 100 m3 strojně</t>
  </si>
  <si>
    <t>"kanalizace vnitřní"43*0,6*1,0</t>
  </si>
  <si>
    <t>"kanalizace vnitřní"26*0,6*0,73</t>
  </si>
  <si>
    <t>"kanalizace vnitřní"55*0,6*0,70</t>
  </si>
  <si>
    <t>132254201</t>
  </si>
  <si>
    <t>Hloubení zapažených rýh š do 2000 mm v hornině třídy těžitelnosti I skupiny 3 objem do 20 m3</t>
  </si>
  <si>
    <t>"vnější kanalizace" 1,0*0,9*1,77</t>
  </si>
  <si>
    <t>"vnější kanalizace"1*0,9*2,28</t>
  </si>
  <si>
    <t>151101101</t>
  </si>
  <si>
    <t>Zřízení příložného pažení a rozepření stěn rýh hl do 2 m</t>
  </si>
  <si>
    <t>"vnější kanalizace"2*1,0*1,77</t>
  </si>
  <si>
    <t>151101102</t>
  </si>
  <si>
    <t>Zřízení příložného pažení a rozepření stěn rýh hl přes 2 do 4 m</t>
  </si>
  <si>
    <t>"vnější kanalizace"2*1,0*2,28</t>
  </si>
  <si>
    <t>151101111</t>
  </si>
  <si>
    <t>Odstranění příložného pažení a rozepření stěn rýh hl do 2 m</t>
  </si>
  <si>
    <t>151101112</t>
  </si>
  <si>
    <t>Odstranění příložného pažení a rozepření stěn rýh hl přes 2 do 4 m</t>
  </si>
  <si>
    <t>Příplatek k vodorovnému přemístění výkopku/sypaniny z horniny třídy těžitelnosti I skupiny 1 až 3 ZKD za dalších započatých 1000m</t>
  </si>
  <si>
    <t>20*30,4</t>
  </si>
  <si>
    <t>167151101</t>
  </si>
  <si>
    <t>Nakládání výkopku z hornin třídy těžitelnosti I skupiny 1 až 3 do 100 m3</t>
  </si>
  <si>
    <t>30,4*1,8</t>
  </si>
  <si>
    <t>171251201</t>
  </si>
  <si>
    <t>Uložení sypaniny na skládky nebo meziskládky</t>
  </si>
  <si>
    <t>174151101</t>
  </si>
  <si>
    <t>Zásyp jam, šachet rýh nebo kolem objektů sypaninou se zhutněním</t>
  </si>
  <si>
    <t>60,288+3,645-30,4</t>
  </si>
  <si>
    <t>451573111</t>
  </si>
  <si>
    <t>Lože pod potrubí otevřený výkop z písku včetně přesunu</t>
  </si>
  <si>
    <t>"vnější kanalizace"1,*0,8*0,4</t>
  </si>
  <si>
    <t>"vnější kanalizace"1,0*0,8*0,4</t>
  </si>
  <si>
    <t>"vnitřní kanalizace"43*0,6*0,4</t>
  </si>
  <si>
    <t>"vnitřní kanalizace"26*0,6*0,4</t>
  </si>
  <si>
    <t>"vnitřní kanalizace"55*0,6*0,4</t>
  </si>
  <si>
    <t>Trubní vedení</t>
  </si>
  <si>
    <t>831262921-R</t>
  </si>
  <si>
    <t>Napojení potrubí DN 150 a DN 200 do stávající kanalizační šachty, včetně utěsnění prostupu</t>
  </si>
  <si>
    <t>soub</t>
  </si>
  <si>
    <t>998276124</t>
  </si>
  <si>
    <t>Příplatek k přesunu hmot pro trubní vedení z trub z plastických hmot za zvětšený přesun do 500 m</t>
  </si>
  <si>
    <t>721</t>
  </si>
  <si>
    <t>Zdravotechnika - vnitřní kanalizace</t>
  </si>
  <si>
    <t>721171803</t>
  </si>
  <si>
    <t>Demontáž potrubí z PVC D do 75</t>
  </si>
  <si>
    <t>721171808</t>
  </si>
  <si>
    <t>Demontáž potrubí z PVC D přes 75 do 114</t>
  </si>
  <si>
    <t>721173401</t>
  </si>
  <si>
    <t>Potrubí kanalizační z PVC SN 4 svodné DN 110</t>
  </si>
  <si>
    <t>721173402</t>
  </si>
  <si>
    <t>Potrubí kanalizační z PVC SN 4 svodné DN 125</t>
  </si>
  <si>
    <t>721173403</t>
  </si>
  <si>
    <t>Potrubí kanalizační z PVC SN 4 svodné DN 160</t>
  </si>
  <si>
    <t>721173404</t>
  </si>
  <si>
    <t>Potrubí kanalizační z PVC SN 4 svodné DN 200</t>
  </si>
  <si>
    <t>721174025.OSM</t>
  </si>
  <si>
    <t>Potrubí kanalizační odpadní  HT-Systém DN 110</t>
  </si>
  <si>
    <t>721174055-r</t>
  </si>
  <si>
    <t>PVC fóliová příruba na potrubí DN 110 - k dotěsnění prostupů PVC fólií</t>
  </si>
  <si>
    <t>ks</t>
  </si>
  <si>
    <t>721211421-R</t>
  </si>
  <si>
    <t>Vpusť podlahová se svislým odtokem DN 110 s litinovým rámem a mříží, třída zatížení max. 1,5t, s vodní zápach. uzávěrkou Primus v. 50mm, s PVC izolační soupravou a s prodlužovacím nástavcem 80mm/d100mm- VP1</t>
  </si>
  <si>
    <t>721211621-R</t>
  </si>
  <si>
    <t>Vtok velkokapacitní se svislým odtokem a izolační přírubou DN 110/160 s litinovým rámem a mříží 226x226, třída zatížení B - max. 12,5t, s vodní zápachovou uzávěrkou, s izolační soupravou a s prodlužovacím nástavcem 105mm/195mm - VP</t>
  </si>
  <si>
    <t>721273153</t>
  </si>
  <si>
    <t>Hlavice ventilační polypropylen PP DN 110</t>
  </si>
  <si>
    <t>721290111</t>
  </si>
  <si>
    <t>Zkouška těsnosti potrubí kanalizace vodou DN do 125</t>
  </si>
  <si>
    <t>721290112</t>
  </si>
  <si>
    <t>Zkouška těsnosti potrubí kanalizace vodou DN 150/DN 200</t>
  </si>
  <si>
    <t>998721202</t>
  </si>
  <si>
    <t>Přesun hmot procentní pro vnitřní kanalizaci v objektech v přes 6 do 12 m</t>
  </si>
  <si>
    <t>%</t>
  </si>
  <si>
    <t>722</t>
  </si>
  <si>
    <t>Zdravotechnika - vnitřní vodovod</t>
  </si>
  <si>
    <t>722130801</t>
  </si>
  <si>
    <t>Demontáž potrubí ocelové pozinkované závitové DN do 25</t>
  </si>
  <si>
    <t>722130802-r</t>
  </si>
  <si>
    <t>Demontáž potrubí z ušlechtilé oceli do  DN 20</t>
  </si>
  <si>
    <t>722170804</t>
  </si>
  <si>
    <t>Demontáž rozvodů vody z plastů D přes 25 do 50</t>
  </si>
  <si>
    <t>722140111</t>
  </si>
  <si>
    <t>Potrubí vodovodní z ušlechtilé oceli spojované lisováním D 15x1 mm pro rozvody pitné vody, včetně upevnění potrubí k chovným boxům a stěnám</t>
  </si>
  <si>
    <t>722140113</t>
  </si>
  <si>
    <t>Potrubí vodovodní z ušlechtilé oceli spojované lisováním D 22x1,2 mm, včetně upevnění potrubí k chovným boxům a stěnám</t>
  </si>
  <si>
    <t>722140114</t>
  </si>
  <si>
    <t>Potrubí vodovodní z ušlechtilé oceli spojované lisováním D 28x1,2 mm, včetně upevnění potrubí k chovným boxům a stěnám</t>
  </si>
  <si>
    <t>722140131-R</t>
  </si>
  <si>
    <t>vysokotlaký rozvod vody z ušlechtilé oceli D 16 od stávajícího čističe Karcher, včetně upevnění potrubí pomocí vysokotlakých objímek k chovným boxům a ke stěnám,</t>
  </si>
  <si>
    <t>722140132-r</t>
  </si>
  <si>
    <t>Vysokotlaké rozvody - montážní práce, tlaková zkouška, revize, doprava materiálu, přemístění stávajícího vysokotlakého čističe</t>
  </si>
  <si>
    <t>722181252</t>
  </si>
  <si>
    <t>Ochrana vodovodního potrubí přilepenými termoizolačními trubicemi z PE tl přes 20 do 25 mm DN přes 22 do 45 mm</t>
  </si>
  <si>
    <t>722251113-r</t>
  </si>
  <si>
    <t>sanitární flexi ohebná hadice G 1/2, opletení nerez dl. 2,0m + šroubení pro připojení flexi hadice</t>
  </si>
  <si>
    <t>722232153-r</t>
  </si>
  <si>
    <t>Kohout kulový nerezový závitový G 1/2" dvoudílný  PN 70 do 185°C plnoprůtokový nerez AISI 316</t>
  </si>
  <si>
    <t>722232154-R</t>
  </si>
  <si>
    <t>Kohout kulový nerezový závitový G 3/4" dvoudílný PN 70 do 185°C plnoprůtokový nerez AISI 316</t>
  </si>
  <si>
    <t>722232156-r</t>
  </si>
  <si>
    <t>Kohout kulový nerezový závitový G1" dvoudílný do 185°C plnoprůtokový nerez AISI 316</t>
  </si>
  <si>
    <t>722232155-r</t>
  </si>
  <si>
    <t>mosazné(nerezové) šroubení G1/2" přímé na rychlospojku s vnějším závitem DN 20  PN70 do 185°C</t>
  </si>
  <si>
    <t>722239102</t>
  </si>
  <si>
    <t>Montáž armatur vodovodních se dvěma závity G 3/4" - kulové uzávěry pro vysokotlaký rozvod vody</t>
  </si>
  <si>
    <t>55114126</t>
  </si>
  <si>
    <t>kohout uzavírací z ušlechtilé oceli se závitem M22 pro vysokotlaké systémy vhodný pro připojení potrubí a vysokotlaké hadice, s ovládací páčkou</t>
  </si>
  <si>
    <t>722239103-r</t>
  </si>
  <si>
    <t>adaptér(spojka) 2xM 22 pro propojení vysokotlakých čističů hadic, pistolí</t>
  </si>
  <si>
    <t>722251153-r</t>
  </si>
  <si>
    <t>722290226</t>
  </si>
  <si>
    <t>Zkouška těsnosti vodovodního potrubí závitového DN do 50</t>
  </si>
  <si>
    <t>722290234</t>
  </si>
  <si>
    <t>Proplach a dezinfekce vodovodního potrubí DN do 80</t>
  </si>
  <si>
    <t>998722202</t>
  </si>
  <si>
    <t>Přesun hmot procentní pro vnitřní vodovod v objektech v přes 6 do 12 m</t>
  </si>
  <si>
    <t>725</t>
  </si>
  <si>
    <t>Zdravotechnika - zařizovací předměty</t>
  </si>
  <si>
    <t>725980123</t>
  </si>
  <si>
    <t>Dvířka 30/30-kanalizace TČ</t>
  </si>
  <si>
    <t>998725202</t>
  </si>
  <si>
    <t>Přesun hmot procentní pro zařizovací předměty v objektech v přes 6 do 12 m</t>
  </si>
  <si>
    <t>Ostatní - stavební přípomoce</t>
  </si>
  <si>
    <t>HZS2152</t>
  </si>
  <si>
    <t>Stavební přípomoce - odvětrání kanalizační stoupačky nad střechu vč. začištění a oplechování</t>
  </si>
  <si>
    <t>262144</t>
  </si>
  <si>
    <t>RS01</t>
  </si>
  <si>
    <t>Stavební přípomoce - drážky pro vodovod  a kanalizaci ve zdech a v podlaze, vč. hrubého začištění, průrazy skrz stěny, stropy vč. hrubého začištění</t>
  </si>
  <si>
    <t>13 - UT materiál a montáž - 2.etapa</t>
  </si>
  <si>
    <t>M - Práce a dodávky M</t>
  </si>
  <si>
    <t xml:space="preserve">    23-M - Montáže potrubí</t>
  </si>
  <si>
    <t xml:space="preserve">      D3 - Zařízení č.4 – Topení Etapa 2</t>
  </si>
  <si>
    <t xml:space="preserve">      D4 - Zařízení č.5 – Demontáž</t>
  </si>
  <si>
    <t xml:space="preserve">      D5 - Ostatní</t>
  </si>
  <si>
    <t>Práce a dodávky M</t>
  </si>
  <si>
    <t>23-M</t>
  </si>
  <si>
    <t>Montáže potrubí</t>
  </si>
  <si>
    <t>D3</t>
  </si>
  <si>
    <t>Zařízení č.4 – Topení Etapa 2</t>
  </si>
  <si>
    <t>Pol209</t>
  </si>
  <si>
    <t>Elektrokotel: Jmenovitý tepelný výkon:	15,0 kW Minimální regulační stupeň výkonu 2,500 kW Jmenovitý proud (jednofázové připojení) 33 A Napájecí napětí:	400 kW Maximální jmenovitý proud: 3 x 36 A Hlavní jistič elektroinstalace: 40 A Vstup - výstup topné vo</t>
  </si>
  <si>
    <t>757604262</t>
  </si>
  <si>
    <t>Pol210</t>
  </si>
  <si>
    <t>Elektrokotel: Jmenovitý tepelný výkon:	7,5 kW Minimální regulační stupeň výkonu 2,500 kW Jmenovitý proud (jednofázové připojení) 11 A Napájecí napětí:	400 kW Maximální jmenovitý proud: 3 x 12 A Vstup - výstup topné vody: G 3/4"  Maximální teplota otopné v</t>
  </si>
  <si>
    <t>506526136</t>
  </si>
  <si>
    <t>Pol211</t>
  </si>
  <si>
    <t>Elektrický přímotop výkonu 1500W s vestavěným termostatem s polovodičovým bezhlučným spínáním a přesností 0,1°C pro trvalé nebo přechodné vytápění napětí: 230 V el příkon: 1500 W Rozměry (šířka, výška, hloubka): 592 x 451 x 78 mm Krytí: IP 24 Hmotnost: 4,</t>
  </si>
  <si>
    <t>1312228230</t>
  </si>
  <si>
    <t>Pol7</t>
  </si>
  <si>
    <t>Termohydraulický rozdělovač  závitový nebo přírubový, včetně izolace, odvzdušnění a vypouštěcího kohoutu. Q=min 1,0 m3/h</t>
  </si>
  <si>
    <t>836216122</t>
  </si>
  <si>
    <t>Pol14</t>
  </si>
  <si>
    <t>1907692102</t>
  </si>
  <si>
    <t>Pol16</t>
  </si>
  <si>
    <t>-759090765</t>
  </si>
  <si>
    <t>Pol17</t>
  </si>
  <si>
    <t>-1035323876</t>
  </si>
  <si>
    <t>Pol19</t>
  </si>
  <si>
    <t>Zpětná klapka DN32</t>
  </si>
  <si>
    <t>-1828558777</t>
  </si>
  <si>
    <t>Pol20</t>
  </si>
  <si>
    <t>Zpětná klapka DN20</t>
  </si>
  <si>
    <t>1044545727</t>
  </si>
  <si>
    <t>Pol21</t>
  </si>
  <si>
    <t>1994389453</t>
  </si>
  <si>
    <t>Pol25</t>
  </si>
  <si>
    <t>Vypouštěncí ventil</t>
  </si>
  <si>
    <t>1684816246</t>
  </si>
  <si>
    <t>Pol24</t>
  </si>
  <si>
    <t>Automatický odvzdušňovací ventil svislý, mosaz.</t>
  </si>
  <si>
    <t>696681200</t>
  </si>
  <si>
    <t>Pol36</t>
  </si>
  <si>
    <t>-1870595350</t>
  </si>
  <si>
    <t>Pol37</t>
  </si>
  <si>
    <t>627522611</t>
  </si>
  <si>
    <t>Pol220</t>
  </si>
  <si>
    <t>vnější průměr potrubí 42,25 mm (DN32)</t>
  </si>
  <si>
    <t>208197612</t>
  </si>
  <si>
    <t>Pol221</t>
  </si>
  <si>
    <t>vnější průměr potrubí 26,75 mm (DN20)</t>
  </si>
  <si>
    <t>-1138492052</t>
  </si>
  <si>
    <t>Pol46</t>
  </si>
  <si>
    <t>Nátěr ocelového potrubí  1x základ nátěr 2x vrchní nátěr</t>
  </si>
  <si>
    <t>-635448714</t>
  </si>
  <si>
    <t>Pol51</t>
  </si>
  <si>
    <t>Závěsový, kotevní, těsnící a spojovací materiál</t>
  </si>
  <si>
    <t>-690227668</t>
  </si>
  <si>
    <t>Pol100</t>
  </si>
  <si>
    <t>-1154912551</t>
  </si>
  <si>
    <t>Pol111</t>
  </si>
  <si>
    <t>-1726866431</t>
  </si>
  <si>
    <t>Pol112</t>
  </si>
  <si>
    <t>-2008790927</t>
  </si>
  <si>
    <t>Pol117</t>
  </si>
  <si>
    <t>-1654715343</t>
  </si>
  <si>
    <t>Pol118</t>
  </si>
  <si>
    <t>2145729179</t>
  </si>
  <si>
    <t>Pol121</t>
  </si>
  <si>
    <t>-946260472</t>
  </si>
  <si>
    <t>Pol225</t>
  </si>
  <si>
    <t>-383570300</t>
  </si>
  <si>
    <t>Pol226</t>
  </si>
  <si>
    <t>38324782</t>
  </si>
  <si>
    <t>Pol227</t>
  </si>
  <si>
    <t>1126318292</t>
  </si>
  <si>
    <t>Pol82</t>
  </si>
  <si>
    <t>-240370514</t>
  </si>
  <si>
    <t>Pol89</t>
  </si>
  <si>
    <t>624987402</t>
  </si>
  <si>
    <t>Pol91</t>
  </si>
  <si>
    <t>1681262384</t>
  </si>
  <si>
    <t>Pol92</t>
  </si>
  <si>
    <t>-202163713</t>
  </si>
  <si>
    <t>Pol94</t>
  </si>
  <si>
    <t>1916306042</t>
  </si>
  <si>
    <t>Pol95</t>
  </si>
  <si>
    <t>-465759482</t>
  </si>
  <si>
    <t>Pol96</t>
  </si>
  <si>
    <t>-1098935756</t>
  </si>
  <si>
    <t>Pol99</t>
  </si>
  <si>
    <t>-1947299149</t>
  </si>
  <si>
    <t>D4</t>
  </si>
  <si>
    <t>Zařízení č.5 – Demontáž</t>
  </si>
  <si>
    <t>Pol67</t>
  </si>
  <si>
    <t>Demontáž stávajících otopných těles</t>
  </si>
  <si>
    <t>1186841123</t>
  </si>
  <si>
    <t>Pol68</t>
  </si>
  <si>
    <t>Demontáže stávajícího UT potrubí  ocelové potrubí do DN50 vč izolace</t>
  </si>
  <si>
    <t>1174489771</t>
  </si>
  <si>
    <t>Pol222</t>
  </si>
  <si>
    <t>Demontáž Stávajících armatur</t>
  </si>
  <si>
    <t>1869766937</t>
  </si>
  <si>
    <t>Pol223</t>
  </si>
  <si>
    <t>Likvidace demontovaného materiálu (odvodz do zběrného dvora)</t>
  </si>
  <si>
    <t>-1749251463</t>
  </si>
  <si>
    <t>Pol142</t>
  </si>
  <si>
    <t>1900317035</t>
  </si>
  <si>
    <t>Pol143</t>
  </si>
  <si>
    <t>-320038861</t>
  </si>
  <si>
    <t>D5</t>
  </si>
  <si>
    <t>Ostatní</t>
  </si>
  <si>
    <t>Pol224</t>
  </si>
  <si>
    <t>Doprava</t>
  </si>
  <si>
    <t>-2146642259</t>
  </si>
  <si>
    <t>Pol146</t>
  </si>
  <si>
    <t>Zprovoznění zařízení, zaregulování</t>
  </si>
  <si>
    <t>-1429311708</t>
  </si>
  <si>
    <t>Pol147</t>
  </si>
  <si>
    <t>Zaškolení provozovatele</t>
  </si>
  <si>
    <t>-1490296545</t>
  </si>
  <si>
    <t>Pol148</t>
  </si>
  <si>
    <t>Dokumentace skutečného stavu (3 PARÉ) + 1x elektronická podoba</t>
  </si>
  <si>
    <t>1495092736</t>
  </si>
  <si>
    <t>Pol149</t>
  </si>
  <si>
    <t>Dokumentace pro předání díla : - návod k obsluze - generální a jednotlivých strojů a zařízení, - protokol o zaškolení,  - protokol o předání, - ostatní potřebné protokoly</t>
  </si>
  <si>
    <t>863073241</t>
  </si>
  <si>
    <t>14 - VZT materiál a montáž - 2.etapa</t>
  </si>
  <si>
    <t xml:space="preserve">D2 - Zařízení č.2 – Etapa 2 </t>
  </si>
  <si>
    <t>D4 - Zařízení č.4 – Demontáže Etapa 2</t>
  </si>
  <si>
    <t>D5 - Ostatní</t>
  </si>
  <si>
    <t>D2</t>
  </si>
  <si>
    <t xml:space="preserve">Zařízení č.2 – Etapa 2 </t>
  </si>
  <si>
    <t>Pol165</t>
  </si>
  <si>
    <t>Buňkový tlumič hluku do hranatého potrubí - v kašírovaném provedení typ GE Šířka buněk 250mm, délka tlumiče hluku 1000mm Rozměr buňky: 250x500mm</t>
  </si>
  <si>
    <t>-1960423741</t>
  </si>
  <si>
    <t>Pol154</t>
  </si>
  <si>
    <t>Samostatný předfiltr  kovový M22/F rozměr 995x995 mm délka 400 mm</t>
  </si>
  <si>
    <t>967295399</t>
  </si>
  <si>
    <t>Pol155</t>
  </si>
  <si>
    <t>Náhradní filtrační sada</t>
  </si>
  <si>
    <t>-1097970993</t>
  </si>
  <si>
    <t>Pol169</t>
  </si>
  <si>
    <t>Potrubí 4-hranné, pozinkované + 30% tvarovek. Miniální třída těsnosti potrubních rozvodů: "C" Do obvodu 5000 mm</t>
  </si>
  <si>
    <t>1212841393</t>
  </si>
  <si>
    <t>Pol170</t>
  </si>
  <si>
    <t>Tepelná a hluková izolace - minerální vata s AL polepem Tloušťka: 40mm</t>
  </si>
  <si>
    <t>-870360877</t>
  </si>
  <si>
    <t>Pol172</t>
  </si>
  <si>
    <t>1032970034</t>
  </si>
  <si>
    <t>Pol181</t>
  </si>
  <si>
    <t>-763913385</t>
  </si>
  <si>
    <t>Pol192</t>
  </si>
  <si>
    <t>-973579714</t>
  </si>
  <si>
    <t>Pol193</t>
  </si>
  <si>
    <t>Demontáž a zpětná montáž stávajícího tlumiče hluku tlumič je vytvořen ze 6ti buňěk 500x250 mm instalovaných v potrubí před demontáží bude zbavenn izolace (viz demontáže)  Celkový rozměr: 2000 x 1000 x 250 mm hmotnost: 250 kg bez izolace nutná zvihací tech</t>
  </si>
  <si>
    <t>soub.</t>
  </si>
  <si>
    <t>173783517</t>
  </si>
  <si>
    <t>Pol194</t>
  </si>
  <si>
    <t>Protidešťová žaluzie demontáž ze stávající pozice montáž zpět oprava žaluzie (očištění)</t>
  </si>
  <si>
    <t>1396977383</t>
  </si>
  <si>
    <t>Pol195</t>
  </si>
  <si>
    <t>Potrubí 4-hranné, pozinkované  demontáž a opětovná montáž stávajícího potrubí do obvodu 3000 mm nutnost použití zdvihací techniky</t>
  </si>
  <si>
    <t>-966728014</t>
  </si>
  <si>
    <t>Pol196</t>
  </si>
  <si>
    <t>-1615503007</t>
  </si>
  <si>
    <t>Pol197</t>
  </si>
  <si>
    <t>2122288741</t>
  </si>
  <si>
    <t>Zařízení č.4 – Demontáže Etapa 2</t>
  </si>
  <si>
    <t>-817161702</t>
  </si>
  <si>
    <t>Pol200</t>
  </si>
  <si>
    <t>Demontáž stávajícího tlumiče hluku tlumič je vytvořen ze 6ti buňěk 500x250 mm instalovaných v potrubí před demontáží bude zbavenn izolace (viz demontáže)  Celkový rozměr: 2000 x 1000 x 250 mm hmotnost: 250 kg bez izolace nutná zvihací technika</t>
  </si>
  <si>
    <t>1590843037</t>
  </si>
  <si>
    <t>Pol201</t>
  </si>
  <si>
    <t>1119946343</t>
  </si>
  <si>
    <t>Pol202</t>
  </si>
  <si>
    <t>657502753</t>
  </si>
  <si>
    <t>Pol203</t>
  </si>
  <si>
    <t>Demontáž stávajcích kotevních systémů</t>
  </si>
  <si>
    <t>2040925693</t>
  </si>
  <si>
    <t>Pol204</t>
  </si>
  <si>
    <t>Zdvihací plošina pro mmožnost demontáže tlumičů a pod</t>
  </si>
  <si>
    <t>1052366093</t>
  </si>
  <si>
    <t>-565052346</t>
  </si>
  <si>
    <t>Pol205</t>
  </si>
  <si>
    <t>1422720719</t>
  </si>
  <si>
    <t>Pol206</t>
  </si>
  <si>
    <t>594581978</t>
  </si>
  <si>
    <t>Pol207</t>
  </si>
  <si>
    <t>-1136697386</t>
  </si>
  <si>
    <t>Pol208</t>
  </si>
  <si>
    <t>-1177539303</t>
  </si>
  <si>
    <t>15 - Elektroinstalace - 2.etapa</t>
  </si>
  <si>
    <t xml:space="preserve">    211-M - Elektromontáže</t>
  </si>
  <si>
    <t xml:space="preserve">      D2 - ÚLOŽNÝ MATERIÁL</t>
  </si>
  <si>
    <t xml:space="preserve">      D3 - KABELY A VODIČE</t>
  </si>
  <si>
    <t xml:space="preserve">      D4 - PŘÍSTROJE</t>
  </si>
  <si>
    <t xml:space="preserve">      D5 - SVÍTIDLA</t>
  </si>
  <si>
    <t xml:space="preserve">      D6 - TOPNÉ KABELY</t>
  </si>
  <si>
    <t xml:space="preserve">      D7 - UZEMNĚNÍ A POSPOJENÍ</t>
  </si>
  <si>
    <t xml:space="preserve">      D8 - DATOVÉ ROZVODY</t>
  </si>
  <si>
    <t xml:space="preserve">      D9 - EZS</t>
  </si>
  <si>
    <t xml:space="preserve">    212-M - Elektromontáže</t>
  </si>
  <si>
    <t xml:space="preserve">    213-M - Elektromontáže</t>
  </si>
  <si>
    <t xml:space="preserve">    214-M - Elektromontáže</t>
  </si>
  <si>
    <t xml:space="preserve">    215-M - Elektromontáže</t>
  </si>
  <si>
    <t xml:space="preserve">    216-M - Elektromontáže</t>
  </si>
  <si>
    <t xml:space="preserve">    217-M - Elektromontáže</t>
  </si>
  <si>
    <t xml:space="preserve">    218-M - Elektromontáže</t>
  </si>
  <si>
    <t>211-M</t>
  </si>
  <si>
    <t>Elektromontáže</t>
  </si>
  <si>
    <t>ÚLOŽNÝ MATERIÁL</t>
  </si>
  <si>
    <t>000321122</t>
  </si>
  <si>
    <t>trubka ohebná PVC 16</t>
  </si>
  <si>
    <t>000321124</t>
  </si>
  <si>
    <t>trubka ohebná PVC 25</t>
  </si>
  <si>
    <t>000322112</t>
  </si>
  <si>
    <t>trubka tuhá PVC 16</t>
  </si>
  <si>
    <t>000322114</t>
  </si>
  <si>
    <t>trubka tuhá PVC 25</t>
  </si>
  <si>
    <t>000322115</t>
  </si>
  <si>
    <t>trubka tuhá PVC 32</t>
  </si>
  <si>
    <t>000321501</t>
  </si>
  <si>
    <t>trubka ochranná korudovaná 50</t>
  </si>
  <si>
    <t>000311211</t>
  </si>
  <si>
    <t>krabice přístrojová KP68</t>
  </si>
  <si>
    <t>000311116</t>
  </si>
  <si>
    <t>krabice odbočná KO68</t>
  </si>
  <si>
    <t>000311315</t>
  </si>
  <si>
    <t>krabice odbočná KO97</t>
  </si>
  <si>
    <t>000312111</t>
  </si>
  <si>
    <t>krabice odbočná IP55</t>
  </si>
  <si>
    <t>000363031</t>
  </si>
  <si>
    <t>žlab drát 50x50 nerez</t>
  </si>
  <si>
    <t>000363033</t>
  </si>
  <si>
    <t>žlab drát 150x50 nerez</t>
  </si>
  <si>
    <t>000363042</t>
  </si>
  <si>
    <t>žlab drát 150x100 nerez</t>
  </si>
  <si>
    <t>000363073</t>
  </si>
  <si>
    <t>přepážka žlabu 50 nerez</t>
  </si>
  <si>
    <t>000363074</t>
  </si>
  <si>
    <t>přepážka žlabu 100 nerez</t>
  </si>
  <si>
    <t>000363084</t>
  </si>
  <si>
    <t>spojka žlabu drát nerez</t>
  </si>
  <si>
    <t>000363123</t>
  </si>
  <si>
    <t>nosník žlabu 150 nerez</t>
  </si>
  <si>
    <t>000363112</t>
  </si>
  <si>
    <t>držák žlabu 50x50 k závitové tyči nerez</t>
  </si>
  <si>
    <t>000363101</t>
  </si>
  <si>
    <t>držák žlabu 50x50 k závitové tyči strop</t>
  </si>
  <si>
    <t>000363253</t>
  </si>
  <si>
    <t>závitová tyč 8mm nerez 1m</t>
  </si>
  <si>
    <t>000363093</t>
  </si>
  <si>
    <t>spojovací sada žlaby nerez</t>
  </si>
  <si>
    <t>000363100</t>
  </si>
  <si>
    <t>držák krabic do žlabu nerez</t>
  </si>
  <si>
    <t>Ks</t>
  </si>
  <si>
    <t>000000201</t>
  </si>
  <si>
    <t>válcovaný profil ocel tř.11</t>
  </si>
  <si>
    <t>KABELY A VODIČE</t>
  </si>
  <si>
    <t>000101005</t>
  </si>
  <si>
    <t>kabel CYKY 2x1,5</t>
  </si>
  <si>
    <t>000101105</t>
  </si>
  <si>
    <t>kabel CYKY 3x1,5</t>
  </si>
  <si>
    <t>000101106</t>
  </si>
  <si>
    <t>kabel CYKY 3x2,5</t>
  </si>
  <si>
    <t>000101205</t>
  </si>
  <si>
    <t>kabel CYKY 4x1,5</t>
  </si>
  <si>
    <t>000101305</t>
  </si>
  <si>
    <t>kabel CYKY 5x1,5</t>
  </si>
  <si>
    <t>000101505</t>
  </si>
  <si>
    <t>kabel CYKY 12x1,5</t>
  </si>
  <si>
    <t>000101306</t>
  </si>
  <si>
    <t>kabel CYKY 5x2,5</t>
  </si>
  <si>
    <t>000101308</t>
  </si>
  <si>
    <t>kabel CYKY 5x6</t>
  </si>
  <si>
    <t>000203301</t>
  </si>
  <si>
    <t>kabel JYTY 2x1</t>
  </si>
  <si>
    <t>000173108</t>
  </si>
  <si>
    <t>vodič CYA 6</t>
  </si>
  <si>
    <t>000173110</t>
  </si>
  <si>
    <t>vodič CYA 16</t>
  </si>
  <si>
    <t>000173111</t>
  </si>
  <si>
    <t>vodič CYA 25</t>
  </si>
  <si>
    <t>PŘÍSTROJE</t>
  </si>
  <si>
    <t>000413001</t>
  </si>
  <si>
    <t>spínač řaz.1 pod om. IP44</t>
  </si>
  <si>
    <t>000423111</t>
  </si>
  <si>
    <t>zásuvka nástěnná 230V IP44</t>
  </si>
  <si>
    <t>000425213</t>
  </si>
  <si>
    <t>zásuvka nástěnná 5pol/16A/400V/IP44</t>
  </si>
  <si>
    <t>SVÍTIDLA</t>
  </si>
  <si>
    <t>000521037</t>
  </si>
  <si>
    <t>A-svítidlo LED l=1500mm 50W 7500lm IP65</t>
  </si>
  <si>
    <t>000509045</t>
  </si>
  <si>
    <t>N-svítidlo LED D=300mm 27W 3600lm IP54 noční</t>
  </si>
  <si>
    <t>000511400</t>
  </si>
  <si>
    <t>UV-svítidlo závěsné E27 pro žárovku UV 300W</t>
  </si>
  <si>
    <t>000591121</t>
  </si>
  <si>
    <t>000540001</t>
  </si>
  <si>
    <t>R-reflektor LED 50W 6000lm IP65</t>
  </si>
  <si>
    <t>000552002</t>
  </si>
  <si>
    <t>D-svítidlo LED nouzové 1hod IP65</t>
  </si>
  <si>
    <t>D6</t>
  </si>
  <si>
    <t>TOPNÉ KABELY</t>
  </si>
  <si>
    <t>000610501</t>
  </si>
  <si>
    <t>samoreguloční topný kabel 5-15W/m</t>
  </si>
  <si>
    <t>000462611</t>
  </si>
  <si>
    <t>elektronický termostat s čidlem</t>
  </si>
  <si>
    <t>000193508</t>
  </si>
  <si>
    <t>ukončovací a připojovací sada</t>
  </si>
  <si>
    <t>000195205</t>
  </si>
  <si>
    <t>lepidlo na fixaci kabelů</t>
  </si>
  <si>
    <t>D7</t>
  </si>
  <si>
    <t>UZEMNĚNÍ A POSPOJENÍ</t>
  </si>
  <si>
    <t>000295001</t>
  </si>
  <si>
    <t>vedení FeZn 30/4 (0,96kg/m)</t>
  </si>
  <si>
    <t>000295011</t>
  </si>
  <si>
    <t>vedení FeZn pr.10mm(0,63kg/m)</t>
  </si>
  <si>
    <t>000295012</t>
  </si>
  <si>
    <t>vedení FeZn pr.8mm(0,40kg/m)</t>
  </si>
  <si>
    <t>000295072</t>
  </si>
  <si>
    <t>svorka pásku zemnící 2šrouby FeZn</t>
  </si>
  <si>
    <t>D8</t>
  </si>
  <si>
    <t>DATOVÉ ROZVODY</t>
  </si>
  <si>
    <t>000456113</t>
  </si>
  <si>
    <t>kamera 2MPiX PTZ IR 20m</t>
  </si>
  <si>
    <t>000315122</t>
  </si>
  <si>
    <t>plastová konzole pro kamery</t>
  </si>
  <si>
    <t>000209403</t>
  </si>
  <si>
    <t>kabel UTP Cat.5e</t>
  </si>
  <si>
    <t>D9</t>
  </si>
  <si>
    <t>EZS</t>
  </si>
  <si>
    <t>000409011</t>
  </si>
  <si>
    <t>dveřní kontakt antracit</t>
  </si>
  <si>
    <t>000204210</t>
  </si>
  <si>
    <t>kabel SYKFY 2x2x0,5</t>
  </si>
  <si>
    <t>000204111</t>
  </si>
  <si>
    <t>kabel CC-1 sběrnicový</t>
  </si>
  <si>
    <t>000312215</t>
  </si>
  <si>
    <t>krabice odbočná 126x126 IP66</t>
  </si>
  <si>
    <t>000415011</t>
  </si>
  <si>
    <t>sběrnicový externí teplpměr</t>
  </si>
  <si>
    <t>000193505</t>
  </si>
  <si>
    <t>spojka gelová</t>
  </si>
  <si>
    <t>212-M</t>
  </si>
  <si>
    <t>999999061</t>
  </si>
  <si>
    <t>Elektroinstalace silnoproud - prořez</t>
  </si>
  <si>
    <t>1610760278</t>
  </si>
  <si>
    <t>213-M</t>
  </si>
  <si>
    <t>999999062</t>
  </si>
  <si>
    <t>Elektroinstalace silnoproud - materiál podružný</t>
  </si>
  <si>
    <t>-1080464496</t>
  </si>
  <si>
    <t>214-M</t>
  </si>
  <si>
    <t>000046221</t>
  </si>
  <si>
    <t>asfalt 80</t>
  </si>
  <si>
    <t>215-M</t>
  </si>
  <si>
    <t>210010002</t>
  </si>
  <si>
    <t>210010004</t>
  </si>
  <si>
    <t>210010021</t>
  </si>
  <si>
    <t>210010022</t>
  </si>
  <si>
    <t>210010023</t>
  </si>
  <si>
    <t>210010123</t>
  </si>
  <si>
    <t>210010301</t>
  </si>
  <si>
    <t>210010311</t>
  </si>
  <si>
    <t>210010312</t>
  </si>
  <si>
    <t>210010451</t>
  </si>
  <si>
    <t>210020133</t>
  </si>
  <si>
    <t>210020133.1</t>
  </si>
  <si>
    <t>210020133.2</t>
  </si>
  <si>
    <t>210020151</t>
  </si>
  <si>
    <t>stojina nebo závěs s výložníky zesílené provedení</t>
  </si>
  <si>
    <t>210020651</t>
  </si>
  <si>
    <t>nosná konstrukce přístroje do 5kg vč.zhotovení</t>
  </si>
  <si>
    <t>210810048</t>
  </si>
  <si>
    <t>kabel(-CYKY) pevně uložený do 3x6/4x4/7x2,5</t>
  </si>
  <si>
    <t>210810052</t>
  </si>
  <si>
    <t>kabel(-CYKY) pevně uložený do 5x6/7x4/12x1,5</t>
  </si>
  <si>
    <t>210850030</t>
  </si>
  <si>
    <t>kabel NCEY/JYTY pevně uložený do 19x1</t>
  </si>
  <si>
    <t>210800851</t>
  </si>
  <si>
    <t>vodič Cu(-CY,CYA) pevně uložený do 1x35</t>
  </si>
  <si>
    <t>210100001</t>
  </si>
  <si>
    <t>ukončení v rozvaděči vč.zapojení vodiče do 2,5mm2</t>
  </si>
  <si>
    <t>210100002</t>
  </si>
  <si>
    <t>ukončení v rozvaděči vč.zapojení vodiče do 6mm2</t>
  </si>
  <si>
    <t>210100003</t>
  </si>
  <si>
    <t>ukončení v rozvaděči vč.zapojení vodiče do 16mm2</t>
  </si>
  <si>
    <t>210100004</t>
  </si>
  <si>
    <t>ukončení v rozvaděči vč.zapojení vodiče do 25mm2</t>
  </si>
  <si>
    <t>210110045</t>
  </si>
  <si>
    <t>přepínač zapuštěný vč.zapojení řaz.1</t>
  </si>
  <si>
    <t>210111031</t>
  </si>
  <si>
    <t>210111106</t>
  </si>
  <si>
    <t>210201112</t>
  </si>
  <si>
    <t>210200012</t>
  </si>
  <si>
    <t>210200021</t>
  </si>
  <si>
    <t>210202201</t>
  </si>
  <si>
    <t>210201201</t>
  </si>
  <si>
    <t>210860301</t>
  </si>
  <si>
    <t>samoregulační topný kabel 5-15W/m</t>
  </si>
  <si>
    <t>210150481</t>
  </si>
  <si>
    <t>elektronická termostat s čidlem</t>
  </si>
  <si>
    <t>210101201</t>
  </si>
  <si>
    <t>zhotovení spojky an kabelu</t>
  </si>
  <si>
    <t>210101201.1</t>
  </si>
  <si>
    <t>měření topných kabelů</t>
  </si>
  <si>
    <t>210101201.2</t>
  </si>
  <si>
    <t>vystavení protokolu měření</t>
  </si>
  <si>
    <t>210220021</t>
  </si>
  <si>
    <t>uzemňov.vedení v zemi úplná mtž FeZn do 120mm2</t>
  </si>
  <si>
    <t>210220002</t>
  </si>
  <si>
    <t>uzemňov.vedení na povrchu úplná mtž FeZn pr.10mm</t>
  </si>
  <si>
    <t>210220441</t>
  </si>
  <si>
    <t>ochrana zemní svorky asfaltovým nátěrem</t>
  </si>
  <si>
    <t>210100001.1</t>
  </si>
  <si>
    <t>svár včetně nátěru</t>
  </si>
  <si>
    <t>210100005</t>
  </si>
  <si>
    <t>propojení se stávajícím uzemněním hromosvodu</t>
  </si>
  <si>
    <t>210100006</t>
  </si>
  <si>
    <t>měření zemního odporu uzemnění</t>
  </si>
  <si>
    <t>210140652</t>
  </si>
  <si>
    <t>210010453</t>
  </si>
  <si>
    <t>210950341</t>
  </si>
  <si>
    <t>210110041</t>
  </si>
  <si>
    <t>210950341.1</t>
  </si>
  <si>
    <t>kabel SYKFY 2x2x0.5</t>
  </si>
  <si>
    <t>210950341.2</t>
  </si>
  <si>
    <t>258</t>
  </si>
  <si>
    <t>210010454</t>
  </si>
  <si>
    <t>260</t>
  </si>
  <si>
    <t>210140481</t>
  </si>
  <si>
    <t>sběrnicový externí teploměr</t>
  </si>
  <si>
    <t>262</t>
  </si>
  <si>
    <t>210101211</t>
  </si>
  <si>
    <t>264</t>
  </si>
  <si>
    <t>210100101</t>
  </si>
  <si>
    <t>koncová montáž</t>
  </si>
  <si>
    <t>266</t>
  </si>
  <si>
    <t>210100102</t>
  </si>
  <si>
    <t>demontáže</t>
  </si>
  <si>
    <t>268</t>
  </si>
  <si>
    <t>216-M</t>
  </si>
  <si>
    <t>999999063</t>
  </si>
  <si>
    <t>Elektroinstalace silnoproud - PPV</t>
  </si>
  <si>
    <t>952869663</t>
  </si>
  <si>
    <t>217-M</t>
  </si>
  <si>
    <t>219000101</t>
  </si>
  <si>
    <t>demontáže staré instalace</t>
  </si>
  <si>
    <t>270</t>
  </si>
  <si>
    <t>218-M</t>
  </si>
  <si>
    <t>999999064</t>
  </si>
  <si>
    <t>Elektroinstalace silnoproud - kompletační činnost</t>
  </si>
  <si>
    <t>1982283372</t>
  </si>
  <si>
    <t>999999065</t>
  </si>
  <si>
    <t>Elektroinstalace silnoproud - revize</t>
  </si>
  <si>
    <t>1851997714</t>
  </si>
  <si>
    <t>21 - SO 02 - Venkovní kanalizace - 2.etapa</t>
  </si>
  <si>
    <t>HZS - Ostatní - vytýčení stávajícíh sítí, zaměření</t>
  </si>
  <si>
    <t>119001422</t>
  </si>
  <si>
    <t>Dočasné zajištění kabelů a kabelových tratí z 6 volně ložených kabelů</t>
  </si>
  <si>
    <t>132251101</t>
  </si>
  <si>
    <t>Hloubení rýh nezapažených š do 800 mm v hornině třídy těžitelnosti I skupiny 3 objem do 20 m3 strojně</t>
  </si>
  <si>
    <t>Rozvod vody k napáječkám</t>
  </si>
  <si>
    <t>2,5*1,05*0,6</t>
  </si>
  <si>
    <t>42*(0,95-0,3)*0,6</t>
  </si>
  <si>
    <t>1,5*(0,9-0,3)*0,6</t>
  </si>
  <si>
    <t>11,5*(0,9-0,3)*0,6</t>
  </si>
  <si>
    <t>132254203</t>
  </si>
  <si>
    <t>Hloubení zapažených rýh š do 2000 mm v hornině třídy těžitelnosti I skupiny 3 objem do 100 m3</t>
  </si>
  <si>
    <t>Dešťová kanalizace</t>
  </si>
  <si>
    <t>10*1,75*0,9</t>
  </si>
  <si>
    <t>1,5*1,65*0,9</t>
  </si>
  <si>
    <t>1,5*1,55*0,9</t>
  </si>
  <si>
    <t>5*1,45*0,8</t>
  </si>
  <si>
    <t>17,5*1,95*0,9</t>
  </si>
  <si>
    <t>6*1,7*0,9</t>
  </si>
  <si>
    <t>2*1,5*0,8</t>
  </si>
  <si>
    <t>1*1,6*0,9</t>
  </si>
  <si>
    <t>1,5*1,6*0,9</t>
  </si>
  <si>
    <t>1*1,65*0,9</t>
  </si>
  <si>
    <t>8*1,7*0,9</t>
  </si>
  <si>
    <t>133254102</t>
  </si>
  <si>
    <t>Hloubení šachet zapažených v hornině třídy těžitelnosti I skupiny 3 objem do 50 m3</t>
  </si>
  <si>
    <t>Dešťová kanalizace - kanalizační šachta, uliční vpusti</t>
  </si>
  <si>
    <t>1,4*1,4*1,65</t>
  </si>
  <si>
    <t>1,5*1,5*1,7</t>
  </si>
  <si>
    <t>(1,5*1,5*1,9)*5</t>
  </si>
  <si>
    <t>Rozvod vody k napáječkám - vypouštěcí šachta</t>
  </si>
  <si>
    <t>1,4*1,4*1,6</t>
  </si>
  <si>
    <t>10*1,75*2</t>
  </si>
  <si>
    <t>1,5*1,65*2</t>
  </si>
  <si>
    <t>1,5*1,55*2</t>
  </si>
  <si>
    <t>17,5*1,95*2</t>
  </si>
  <si>
    <t>6*1,7*2</t>
  </si>
  <si>
    <t>1*1,6*2</t>
  </si>
  <si>
    <t>1,5*1,6*2</t>
  </si>
  <si>
    <t>1*1,65*2</t>
  </si>
  <si>
    <t>8*1,7*2</t>
  </si>
  <si>
    <t>1,5*1,7*4</t>
  </si>
  <si>
    <t>(1,5*1,9*4)*5</t>
  </si>
  <si>
    <t>Rozvod vody k napáječce</t>
  </si>
  <si>
    <t>1,4*1,6*4</t>
  </si>
  <si>
    <t>"Dešťová kanalizace" 18,156+0,2+2,21</t>
  </si>
  <si>
    <t>"Rozvod vody k napáječkám" 13,82+0,2</t>
  </si>
  <si>
    <t>dalších 20 km</t>
  </si>
  <si>
    <t>"Dešťová kanalizace" 20,566*20</t>
  </si>
  <si>
    <t>"Rozvod vody k napáječkám"14,02*20</t>
  </si>
  <si>
    <t>Poplatek za uložení zeminy a kamení na recyklační skládce (skládkovné) kód odpadu 17 05 04 - skládka Bohuslavice</t>
  </si>
  <si>
    <t>"Dešťová kanalizace" 20,566*1,8</t>
  </si>
  <si>
    <t>"Rozvod vody k napáječce" 14,02*1,8</t>
  </si>
  <si>
    <t>"Dešťová kanalizace" (86,974+3,234+25,2)-(18,156+0,2+2,21)</t>
  </si>
  <si>
    <t>"Rozvod vody k napáječkám" (22,635+3,136)-(13,82+0,2+6,9)</t>
  </si>
  <si>
    <t>175111101</t>
  </si>
  <si>
    <t>Obsypání potrubí ručně sypaninou bez prohození, uloženou do 3 m</t>
  </si>
  <si>
    <t>57,5*0,6*0,2</t>
  </si>
  <si>
    <t>175111109</t>
  </si>
  <si>
    <t>Příplatek k obsypání potrubí za ruční prohození sypaniny, uložené do 3 m</t>
  </si>
  <si>
    <t>Lože pod potrubí otevřený výkop z písku - včetně přesunu</t>
  </si>
  <si>
    <t>56*0,8*0,4</t>
  </si>
  <si>
    <t>0,45*0,45*0,1</t>
  </si>
  <si>
    <t>(0,6*0,6*0,1)*6</t>
  </si>
  <si>
    <t>57,5*0,6*0,4</t>
  </si>
  <si>
    <t>564730001</t>
  </si>
  <si>
    <t>Podklad z kameniva hrubého drceného vel. 8-16 mm plochy do 100 m2 tl 100 mm</t>
  </si>
  <si>
    <t>"Rozvod vody k napáječkám" 55*0,6</t>
  </si>
  <si>
    <t>564761101</t>
  </si>
  <si>
    <t>Podklad z kameniva hrubého drceného vel. 32-63 mm plochy do 100 m2 tl 200 mm</t>
  </si>
  <si>
    <t>871161211</t>
  </si>
  <si>
    <t>Montáž potrubí z PE100 RC SDR 11 otevřený výkop svařovaných elektrotvarovkou d 32 x 3,0 mm</t>
  </si>
  <si>
    <t>28613109-R01</t>
  </si>
  <si>
    <t>potrubí vodovodní jednovrstvé PE100 RC PN 16 SDR11 25x2,3mm</t>
  </si>
  <si>
    <t>"Rozvod vody k napáječkám" 42,5</t>
  </si>
  <si>
    <t>28613110</t>
  </si>
  <si>
    <t>potrubí vodovodní jednovrstvé PE100 RC PN 16 SDR11 32x3,0mm</t>
  </si>
  <si>
    <t>"Rozvod vody k napáječkám" 23</t>
  </si>
  <si>
    <t>871263121</t>
  </si>
  <si>
    <t>Montáž kanalizačního potrubí z PVC těsněné gumovým kroužkem otevřený výkop sklon do 20 % DN 110</t>
  </si>
  <si>
    <t>28611113</t>
  </si>
  <si>
    <t>trubka kanalizační PVC DN 110x1000mm SN4</t>
  </si>
  <si>
    <t>"Dešťová kanalizace" 1</t>
  </si>
  <si>
    <t>871273121</t>
  </si>
  <si>
    <t>Montáž kanalizačního potrubí z PVC těsněné gumovým kroužkem otevřený výkop sklon do 20 % DN 125</t>
  </si>
  <si>
    <t>28611126</t>
  </si>
  <si>
    <t>trubka kanalizační PVC DN 125x1000mm SN4</t>
  </si>
  <si>
    <t>"Dešťová kanalizace - svislé napojení dešťových svodů" 5</t>
  </si>
  <si>
    <t>871313121</t>
  </si>
  <si>
    <t>Montáž kanalizačního potrubí hladkého plnostěnného SN 8 z PVC-U DN 160</t>
  </si>
  <si>
    <t>28611164</t>
  </si>
  <si>
    <t>trubka kanalizační PVC-U plnostěnná jednovrstvá DN 160x1000mm SN8</t>
  </si>
  <si>
    <t>"Dešťová kanalizace" 19</t>
  </si>
  <si>
    <t>871353121</t>
  </si>
  <si>
    <t>Montáž kanalizačního potrubí hladkého plnostěnného SN 8 z PVC-U DN 200</t>
  </si>
  <si>
    <t>28611167</t>
  </si>
  <si>
    <t>trubka kanalizační PVC-U plnostěnná jednovrstvá DN 200x1000mm SN8</t>
  </si>
  <si>
    <t>"Dešťová kanalizace" 38,5</t>
  </si>
  <si>
    <t>877161101</t>
  </si>
  <si>
    <t>Montáž elektrospojek na vodovodním potrubí z PE trub d 32</t>
  </si>
  <si>
    <t>28653072-R02</t>
  </si>
  <si>
    <t>elektropřechodka PE/mosaz pro vodovodní potrubí PN16 vnější závit 32-1"</t>
  </si>
  <si>
    <t>"Rozvod vody k napáječce" 1</t>
  </si>
  <si>
    <t>28614971-R01</t>
  </si>
  <si>
    <t>elektroredukce PE 100 PN16 D 32-25mm</t>
  </si>
  <si>
    <t>877161110</t>
  </si>
  <si>
    <t>Montáž elektrokolen 45° na vodovodním potrubí z PE trub d 32</t>
  </si>
  <si>
    <t>28615009-R</t>
  </si>
  <si>
    <t>elektrokoleno 45° PE 100 PN16 D 25mm</t>
  </si>
  <si>
    <t>"Rozvod vody k napáječkám" 1</t>
  </si>
  <si>
    <t>28615010</t>
  </si>
  <si>
    <t>elektrokoleno 45° PE 100 PN16 D 32mm</t>
  </si>
  <si>
    <t>"Rozvod vody k napáječkám" 2</t>
  </si>
  <si>
    <t>877161112</t>
  </si>
  <si>
    <t>Montáž elektrokolen 90° na vodovodním potrubí z PE trub d 32</t>
  </si>
  <si>
    <t>28653051</t>
  </si>
  <si>
    <t>elektrokoleno 90° PE 100 D 25mm</t>
  </si>
  <si>
    <t>"Rozvod vody k napáječkám" 7</t>
  </si>
  <si>
    <t>877161113</t>
  </si>
  <si>
    <t>Montáž elektro T-kusů na vodovodním potrubí z PE trub d 32</t>
  </si>
  <si>
    <t>28615011</t>
  </si>
  <si>
    <t>elektrotvarovka T-kus rovnoramenný PE 100 PN16 D 32mm</t>
  </si>
  <si>
    <t>"Rozvod vody k napáječkám" 3</t>
  </si>
  <si>
    <t>877260342-R01</t>
  </si>
  <si>
    <t>Montáž lapačů střešních splavenin na kanalizačním potrubí z PP nebo tvrdého PVC trub hladkých plnostěnných DN 125</t>
  </si>
  <si>
    <t>56231163-R01</t>
  </si>
  <si>
    <t>lapač střešních splavenin DN110/125 s pohledovými díly z litiny, s kloubem na odtoku, s košem pro zachytávání nečistot, nezámrzná ZU - suchá klapka, s čistícím víkem, pro dešťové svody Ø 75 -120mm, max. Ø 140 mm</t>
  </si>
  <si>
    <t>877260310</t>
  </si>
  <si>
    <t>Montáž kolen na kanalizačním potrubí z PP nebo tvrdého PVC trub hladkých plnostěnných DN 100</t>
  </si>
  <si>
    <t>28611584</t>
  </si>
  <si>
    <t>zátka kanalizace plastové KG DN 100</t>
  </si>
  <si>
    <t>"vypouštěcí šachta rozvodu vody" 1</t>
  </si>
  <si>
    <t>877310310</t>
  </si>
  <si>
    <t>Montáž kolen na kanalizačním potrubí z PP nebo tvrdého PVC trub hladkých plnostěnných DN 150</t>
  </si>
  <si>
    <t>28611361</t>
  </si>
  <si>
    <t>koleno kanalizační PVC KG 160x45°</t>
  </si>
  <si>
    <t>"Dešťová kanalizace" 11</t>
  </si>
  <si>
    <t>28611506</t>
  </si>
  <si>
    <t>redukce kanalizační PVC 160/125</t>
  </si>
  <si>
    <t>"Dešťová kanalizace" 3</t>
  </si>
  <si>
    <t>28611588</t>
  </si>
  <si>
    <t>zátka kanalizace plastové KG DN 150</t>
  </si>
  <si>
    <t>"Dešťová kanalizace" 2</t>
  </si>
  <si>
    <t>877310320</t>
  </si>
  <si>
    <t>Montáž odboček na kanalizačním potrubí z PP nebo tvrdého PVC trub hladkých plnostěnných DN 150</t>
  </si>
  <si>
    <t>28611912</t>
  </si>
  <si>
    <t>odbočka kanalizační plastová s hrdlem KG 160/110/45°</t>
  </si>
  <si>
    <t>28611392</t>
  </si>
  <si>
    <t>odbočka kanalizační plastová s hrdlem KG 160/160/45°</t>
  </si>
  <si>
    <t>877350310</t>
  </si>
  <si>
    <t>Montáž kolen na kanalizačním potrubí z PP nebo tvrdého PVC trub hladkých plnostěnných DN 200</t>
  </si>
  <si>
    <t>28611365</t>
  </si>
  <si>
    <t>koleno kanalizační PVC KG 200x30°</t>
  </si>
  <si>
    <t>28611366</t>
  </si>
  <si>
    <t>koleno kanalizační PVC KG 200x45°</t>
  </si>
  <si>
    <t>28611508</t>
  </si>
  <si>
    <t>redukce kanalizační PVC 200/160</t>
  </si>
  <si>
    <t>877350320</t>
  </si>
  <si>
    <t>Montáž odboček na kanalizačním potrubí z PP nebo tvrdého PVC trub hladkých plnostěnných DN 200</t>
  </si>
  <si>
    <t>28611396</t>
  </si>
  <si>
    <t>odbočka kanalizační plastová s hrdlem KG 200/200/45°</t>
  </si>
  <si>
    <t>89441023-R01</t>
  </si>
  <si>
    <t>Osazení betonových dílců pro kanalizační šachty DN 1000 vyrovnávací prstenec + potřebné podbetonování na upravený terén</t>
  </si>
  <si>
    <t>59224185</t>
  </si>
  <si>
    <t>prstenec šachtový vyrovnávací betonový 625x120x60mm</t>
  </si>
  <si>
    <t>"na stávající šachtu SŠ4" 1</t>
  </si>
  <si>
    <t>59224187</t>
  </si>
  <si>
    <t>prstenec šachtový vyrovnávací betonový 625x120x100mm</t>
  </si>
  <si>
    <t>"na stávající šachtu SŠ3" 1</t>
  </si>
  <si>
    <t>894812001-R01</t>
  </si>
  <si>
    <t>Revizní a čistící šachta z PP šachtové dno DN 400/100 přímý tok</t>
  </si>
  <si>
    <t>"Vypouštěcí šachta rozvodu vody k napáječkám" 1</t>
  </si>
  <si>
    <t>894812003</t>
  </si>
  <si>
    <t>Revizní a čistící šachta z PP šachtové dno DN 400/150 pravý a levý přítok</t>
  </si>
  <si>
    <t>894812032</t>
  </si>
  <si>
    <t>Revizní a čistící šachta z PP DN 400 šachtová roura korugovaná bez hrdla světlé hloubky 1500 mm</t>
  </si>
  <si>
    <t>894812041</t>
  </si>
  <si>
    <t>Příplatek k rourám revizní a čistící šachty z PP DN 400 za uříznutí šachtové roury</t>
  </si>
  <si>
    <t>894812063</t>
  </si>
  <si>
    <t>Revizní a čistící šachta z PP DN 400 poklop litinový plný do teleskopické trubky pro třídu zatížení D400</t>
  </si>
  <si>
    <t>894812141</t>
  </si>
  <si>
    <t>Revizní a čistící šachta z PP DN 315 šachtová roura teleskopická světlé hloubky 375 mm</t>
  </si>
  <si>
    <t>89481261-R02</t>
  </si>
  <si>
    <t>Vyříznutí a utěsnění otvoru ve stěně šachty D 32</t>
  </si>
  <si>
    <t>soubor</t>
  </si>
  <si>
    <t>"Vypouštěcí šachta rozvodu vody k napáječkám" 2</t>
  </si>
  <si>
    <t>722232063</t>
  </si>
  <si>
    <t>Kohout kulový přímý G 1" PN 42 do 185°C vnitřní závit s vypouštěním</t>
  </si>
  <si>
    <t>722232123</t>
  </si>
  <si>
    <t>Kohout kulový přímý G 3/4" PN 42 do 185°C plnoprůtokový vnitřní závit</t>
  </si>
  <si>
    <t>895941302</t>
  </si>
  <si>
    <t>Osazení vpusti uliční DN 450 z betonových dílců dno s kalištěm</t>
  </si>
  <si>
    <t>59224495-R01</t>
  </si>
  <si>
    <t>vpusť uliční DN 450 dno bez výtoku - kalník 450/300/2a</t>
  </si>
  <si>
    <t>895941314</t>
  </si>
  <si>
    <t>Osazení vpusti uliční DN 450 z betonových dílců skruž horní 570 mm</t>
  </si>
  <si>
    <t>59223858</t>
  </si>
  <si>
    <t>skruž betonová horní pro uliční vpusť 450/570/5d</t>
  </si>
  <si>
    <t>895941321</t>
  </si>
  <si>
    <t>Osazení vpusti uliční DN 450 z betonových dílců skruž středová 195 mm</t>
  </si>
  <si>
    <t>59223860</t>
  </si>
  <si>
    <t>skruž betonová středová pro uliční vpusť 450x195x50mm</t>
  </si>
  <si>
    <t>895941331</t>
  </si>
  <si>
    <t>Osazení vpusti uliční DN 450 z betonových dílců skruž průběžná s výtokem</t>
  </si>
  <si>
    <t>59224492</t>
  </si>
  <si>
    <t>skruž betonová s odtokem 200mm PVC pro uliční vpusť 450/450/3d PVC 200</t>
  </si>
  <si>
    <t>89594135-R01</t>
  </si>
  <si>
    <t>Osazení vpusti uliční DN 450 z betonových dílců vyrovnávací prstenec pro čtvercovou vtokovou mříž</t>
  </si>
  <si>
    <t>59223864-R01</t>
  </si>
  <si>
    <t>prstenec pro uliční vpusť vyrovnávací betonový 450/60/10a</t>
  </si>
  <si>
    <t>28661789-R01</t>
  </si>
  <si>
    <t>koš kalový ocelový pro uliční vpusť vč. madla</t>
  </si>
  <si>
    <t>899104112</t>
  </si>
  <si>
    <t>Osazení poklopů litinových, ocelových nebo železobetonových včetně rámů pro třídu zatížení D400, E600</t>
  </si>
  <si>
    <t>59224660</t>
  </si>
  <si>
    <t>poklop šachtový betonový, litinový rám 785(610)x160mm D400 bez odvětrání</t>
  </si>
  <si>
    <t>"na stávající šachtu SŠ3, SŠ4" 2</t>
  </si>
  <si>
    <t>899204112</t>
  </si>
  <si>
    <t>Osazení mříží litinových včetně rámů a košů na bahno pro třídu zatížení D400, E600</t>
  </si>
  <si>
    <t>552423-R01</t>
  </si>
  <si>
    <t>mříž litinová D 400 na uliční vpust - 500x500</t>
  </si>
  <si>
    <t>899721111</t>
  </si>
  <si>
    <t>Signalizační vodič DN do 150 mm na potrubí - CY 4</t>
  </si>
  <si>
    <t>"Rozvod vody k napáječkám" 68</t>
  </si>
  <si>
    <t>899722113</t>
  </si>
  <si>
    <t>Krytí potrubí z plastů výstražnou fólií z PVC přes 25 do 34cm</t>
  </si>
  <si>
    <t>"Rozvod vody k napáječkám" 60</t>
  </si>
  <si>
    <t>892271111</t>
  </si>
  <si>
    <t>Tlaková zkouška vodou potrubí DN 100 nebo 125</t>
  </si>
  <si>
    <t>"Dešťová kanalizace" 6</t>
  </si>
  <si>
    <t>892351111</t>
  </si>
  <si>
    <t>Tlaková zkouška vodou potrubí DN 150 nebo 200</t>
  </si>
  <si>
    <t>"Dešťová kanalizace" 57,5</t>
  </si>
  <si>
    <t>892233122</t>
  </si>
  <si>
    <t>Proplach a dezinfekce vodovodního potrubí DN od 40 do 70</t>
  </si>
  <si>
    <t>"Rozvod vody k napáječkám" 65,5</t>
  </si>
  <si>
    <t>892241111</t>
  </si>
  <si>
    <t>Tlaková zkouška vodou potrubí DN do 80</t>
  </si>
  <si>
    <t>87923-R04</t>
  </si>
  <si>
    <t>Napojení dešťové kanalizace PVC DN 200 do skruže stávající kanalizační šachty jednotné kanalizace, včetně utěsnění prostupu</t>
  </si>
  <si>
    <t>87923-R05</t>
  </si>
  <si>
    <t>Napojení dešťového svodu na dešťovou kanalizaci</t>
  </si>
  <si>
    <t>87923-R06</t>
  </si>
  <si>
    <t>Napojení uliční vpusti na dešťovou kanalizaci</t>
  </si>
  <si>
    <t>87923-R07</t>
  </si>
  <si>
    <t>Napojení vypouštěcí šachty rozvodu vody na dešťovou kanalizaci</t>
  </si>
  <si>
    <t>87923-R08</t>
  </si>
  <si>
    <t>Zrušení napojení stávající splaškové a dešťové kanalizace do stávající jednotné kanalizace DN 400 zabetonováním vtoku (v několika místech) - bude upřesněno při realizaci stavby</t>
  </si>
  <si>
    <t>87923-R09</t>
  </si>
  <si>
    <t>Napojení rozvodu vody k napáječkám na navržený rozvod vody vedený z objektu</t>
  </si>
  <si>
    <t>87923-R10</t>
  </si>
  <si>
    <t>Napojení rozvodu vody na stávající napáječku</t>
  </si>
  <si>
    <t>113107523</t>
  </si>
  <si>
    <t>Odstranění podkladu z kameniva drceného tl přes 200 do 300 mm při překopech strojně pl přes 15 m2</t>
  </si>
  <si>
    <t>997221571</t>
  </si>
  <si>
    <t>Vodorovná doprava vybouraných hmot do 1 km</t>
  </si>
  <si>
    <t>997221579</t>
  </si>
  <si>
    <t>Příplatek ZKD 1 km u vodorovné dopravy vybouraných hmot</t>
  </si>
  <si>
    <t>"dalších 20 km" 20*14,52</t>
  </si>
  <si>
    <t>997221612</t>
  </si>
  <si>
    <t>Nakládání vybouraných hmot na dopravní prostředky pro vodorovnou dopravu</t>
  </si>
  <si>
    <t>997221873</t>
  </si>
  <si>
    <t>Poplatek za uložení na recyklační skládce (skládkovné) stavebního odpadu zeminy a kamení zatříděného do Katalogu odpadů pod kódem 17 05 04 - skládka Bohuslavice</t>
  </si>
  <si>
    <t>998225111</t>
  </si>
  <si>
    <t>Přesun hmot pro pozemní komunikace s krytem z kamene, monolitickým betonovým nebo živičným</t>
  </si>
  <si>
    <t>998276101</t>
  </si>
  <si>
    <t>Přesun hmot pro trubní vedení z trub z plastických hmot otevřený výkop</t>
  </si>
  <si>
    <t>Ostatní - vytýčení stávajícíh sítí, zaměření</t>
  </si>
  <si>
    <t>HZS4221</t>
  </si>
  <si>
    <t>Geodetické zaměření skutečného provedení</t>
  </si>
  <si>
    <t>HZS4231</t>
  </si>
  <si>
    <t>Vytýčení stávajících podzemních sítí</t>
  </si>
  <si>
    <t>9 - Vedlejší náklady - 2.etapa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</si>
  <si>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</si>
  <si>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</si>
  <si>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</si>
  <si>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</si>
  <si>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</si>
  <si>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</si>
  <si>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</si>
  <si>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</si>
  <si>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</si>
  <si>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</si>
  <si>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</si>
  <si>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</si>
  <si>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</si>
  <si>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</si>
  <si>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</si>
  <si>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</si>
  <si>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1688687869</t>
  </si>
  <si>
    <t>VRN2</t>
  </si>
  <si>
    <t>Příprava staveniště</t>
  </si>
  <si>
    <t>020001000</t>
  </si>
  <si>
    <t>1783652221</t>
  </si>
  <si>
    <t>VRN3</t>
  </si>
  <si>
    <t>Zařízení staveniště</t>
  </si>
  <si>
    <t>030001000</t>
  </si>
  <si>
    <t>2118953027</t>
  </si>
  <si>
    <t>VRN4</t>
  </si>
  <si>
    <t>Inženýrská činnost</t>
  </si>
  <si>
    <t>040001000</t>
  </si>
  <si>
    <t>878304739</t>
  </si>
  <si>
    <t>VRN5</t>
  </si>
  <si>
    <t>Finanční náklady</t>
  </si>
  <si>
    <t>050001000</t>
  </si>
  <si>
    <t>784121128</t>
  </si>
  <si>
    <t>VRN6</t>
  </si>
  <si>
    <t>Územní vlivy</t>
  </si>
  <si>
    <t>060001000</t>
  </si>
  <si>
    <t>-2095433124</t>
  </si>
  <si>
    <t>VRN7</t>
  </si>
  <si>
    <t>Provozní vlivy</t>
  </si>
  <si>
    <t>070001000</t>
  </si>
  <si>
    <t>205655351</t>
  </si>
  <si>
    <t>VRN8</t>
  </si>
  <si>
    <t>Přesun stavebních kapacit</t>
  </si>
  <si>
    <t>080001000</t>
  </si>
  <si>
    <t>Další náklady na pracovníky</t>
  </si>
  <si>
    <t>-1270163465</t>
  </si>
  <si>
    <t>VRN9</t>
  </si>
  <si>
    <t>Ostatní náklady</t>
  </si>
  <si>
    <t>090001000</t>
  </si>
  <si>
    <t>763929823</t>
  </si>
  <si>
    <t>SEZNAM FIGUR</t>
  </si>
  <si>
    <t>Výměra</t>
  </si>
  <si>
    <t xml:space="preserve"> 11</t>
  </si>
  <si>
    <t>Použití figury:</t>
  </si>
  <si>
    <t>0                                               "keramická dlažba"</t>
  </si>
  <si>
    <t>fig19</t>
  </si>
  <si>
    <t>omítka vnitřních stěn - 2.n.p.</t>
  </si>
  <si>
    <t>Mezisoučet                                         "2.n.p."</t>
  </si>
  <si>
    <t>plocha stávajících vnějších omítek stěn</t>
  </si>
  <si>
    <t>plocha stávajících ploch vnějších soklů</t>
  </si>
  <si>
    <t>podkladní rošt 100/120</t>
  </si>
  <si>
    <t>podkladní rošt 80/70</t>
  </si>
  <si>
    <t>fig58</t>
  </si>
  <si>
    <t>sokl OSB 22 mm</t>
  </si>
  <si>
    <t>fig86</t>
  </si>
  <si>
    <t xml:space="preserve">krytina střechy do 30° </t>
  </si>
  <si>
    <t>fig87</t>
  </si>
  <si>
    <t>krytina střechy přes 60°</t>
  </si>
  <si>
    <t xml:space="preserve">UV žárovka 300W </t>
  </si>
  <si>
    <t>Závěsový, montážní, spojovací a těsnící materiál. Plechové potrubí bude uloženo na závěsy, hadice budou na potrubí připevněny plastovou šedou samolepící spojovací páskou, izolace budou kryty stříbrnou AL samolepící páskou.</t>
  </si>
  <si>
    <t>Vyvažovací ventil. Bez vypouštění Vnitřní závit. Závity dle ISO 228. Délka závitů dle ISO 7/1. PN 25 DN15</t>
  </si>
  <si>
    <t xml:space="preserve">Odstředivý odkalovač s magnetickou vložkou 3/4“ SET s kulovým kohoutem a šroubením </t>
  </si>
  <si>
    <t>Vyvažovací ventil bez vypouštění Vnitřní závit. Závity dle ISO 228. Délka závitů dle ISO 7/1. PN 25 DN15</t>
  </si>
  <si>
    <t>Příslušenství VT - Hadice VT 10m 315bar, včetně rychlospojky  VT hadice, pistole a trysky, připojovací hadice vody, nástavec 1050mm</t>
  </si>
  <si>
    <t>DN32 - Kulový kohout s vnitřními závity, plnoprůtokový s ovládací páčkou - červená, niklovaný. závity ISO 228 max. 35 bar (1" - 2") max. 185 °C</t>
  </si>
  <si>
    <t>DN20 - Kulový kohout s vnitřními závity, plnoprůtokový s ovládací páčkou - červená, niklovaný. závity ISO 228 max. 42 bar (3/8" - 3/4") max. 185 °C</t>
  </si>
  <si>
    <t>DN32 - Trubky ocelové závitové  ČSN 42 5710</t>
  </si>
  <si>
    <t>DN20 - Trubky ocelové závitové  ČSN 42 5710</t>
  </si>
  <si>
    <t>vnější průměr potrubí 42,25 mm (DN32) - Izolace UT potrubí Pouzdro z minerální vlny s Al folií Tw=60°C Ti=18°C ƛt=50 w/mK tloušťka 30 mm</t>
  </si>
  <si>
    <t>vnější průměr potrubí 26,75 mm (DN20) - Izolace UT potrubí Pouzdro z minerální vlny s Al folií Tw=60°C Ti=18°C ƛt=50 w/mK tloušťka 30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</si>
</sst>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4" fontId="35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0" fontId="8" fillId="0" borderId="3" xfId="0" applyFont="1" applyBorder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24" fillId="3" borderId="14" xfId="0" applyFont="1" applyFill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4" fillId="3" borderId="19" xfId="0" applyFont="1" applyFill="1" applyBorder="1" applyAlignment="1">
      <alignment horizontal="left" vertical="center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7" fillId="3" borderId="19" xfId="0" applyFont="1" applyFill="1" applyBorder="1" applyAlignment="1">
      <alignment horizontal="left" vertical="center"/>
    </xf>
    <xf numFmtId="0" fontId="37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abSelected="1" workbookViewId="0">
      <selection activeCell="AN17" sqref="AN17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 x14ac:dyDescent="0.2">
      <c r="AR2" s="226" t="s">
        <v>5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7" t="s">
        <v>6</v>
      </c>
      <c r="BT2" s="17" t="s">
        <v>7</v>
      </c>
    </row>
    <row r="3" spans="1:74" ht="6.95" customHeight="1" x14ac:dyDescent="0.2">
      <c r="B3" s="39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1"/>
      <c r="BS3" s="17" t="s">
        <v>8</v>
      </c>
      <c r="BT3" s="17" t="s">
        <v>9</v>
      </c>
    </row>
    <row r="4" spans="1:74" ht="24.95" customHeight="1" x14ac:dyDescent="0.2">
      <c r="B4" s="41"/>
      <c r="D4" s="42" t="s">
        <v>10</v>
      </c>
      <c r="AR4" s="41"/>
      <c r="AS4" s="43" t="s">
        <v>11</v>
      </c>
      <c r="BE4" s="44" t="s">
        <v>12</v>
      </c>
      <c r="BS4" s="17" t="s">
        <v>13</v>
      </c>
    </row>
    <row r="5" spans="1:74" ht="12" customHeight="1" x14ac:dyDescent="0.2">
      <c r="B5" s="41"/>
      <c r="D5" s="45" t="s">
        <v>14</v>
      </c>
      <c r="K5" s="235" t="s">
        <v>15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R5" s="41"/>
      <c r="BE5" s="232" t="s">
        <v>16</v>
      </c>
      <c r="BS5" s="17" t="s">
        <v>6</v>
      </c>
    </row>
    <row r="6" spans="1:74" ht="36.950000000000003" customHeight="1" x14ac:dyDescent="0.2">
      <c r="B6" s="41"/>
      <c r="D6" s="46" t="s">
        <v>17</v>
      </c>
      <c r="K6" s="236" t="s">
        <v>18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R6" s="41"/>
      <c r="BE6" s="233"/>
      <c r="BS6" s="17" t="s">
        <v>6</v>
      </c>
    </row>
    <row r="7" spans="1:74" ht="12" customHeight="1" x14ac:dyDescent="0.2">
      <c r="B7" s="41"/>
      <c r="D7" s="47" t="s">
        <v>19</v>
      </c>
      <c r="K7" s="48" t="s">
        <v>1</v>
      </c>
      <c r="AK7" s="47" t="s">
        <v>20</v>
      </c>
      <c r="AN7" s="48" t="s">
        <v>1</v>
      </c>
      <c r="AR7" s="41"/>
      <c r="BE7" s="233"/>
      <c r="BS7" s="17" t="s">
        <v>8</v>
      </c>
    </row>
    <row r="8" spans="1:74" ht="12" customHeight="1" x14ac:dyDescent="0.2">
      <c r="B8" s="41"/>
      <c r="D8" s="47" t="s">
        <v>21</v>
      </c>
      <c r="K8" s="48" t="s">
        <v>22</v>
      </c>
      <c r="AK8" s="47" t="s">
        <v>23</v>
      </c>
      <c r="AN8" s="38" t="s">
        <v>24</v>
      </c>
      <c r="AR8" s="41"/>
      <c r="BE8" s="233"/>
      <c r="BS8" s="17" t="s">
        <v>8</v>
      </c>
    </row>
    <row r="9" spans="1:74" ht="14.45" customHeight="1" x14ac:dyDescent="0.2">
      <c r="B9" s="41"/>
      <c r="AR9" s="41"/>
      <c r="BE9" s="233"/>
      <c r="BS9" s="17" t="s">
        <v>8</v>
      </c>
    </row>
    <row r="10" spans="1:74" ht="12" customHeight="1" x14ac:dyDescent="0.2">
      <c r="B10" s="41"/>
      <c r="D10" s="47" t="s">
        <v>25</v>
      </c>
      <c r="AK10" s="47" t="s">
        <v>26</v>
      </c>
      <c r="AN10" s="48" t="s">
        <v>1</v>
      </c>
      <c r="AR10" s="41"/>
      <c r="BE10" s="233"/>
      <c r="BS10" s="17" t="s">
        <v>6</v>
      </c>
    </row>
    <row r="11" spans="1:74" ht="18.399999999999999" customHeight="1" x14ac:dyDescent="0.2">
      <c r="B11" s="41"/>
      <c r="E11" s="48" t="s">
        <v>27</v>
      </c>
      <c r="AK11" s="47" t="s">
        <v>28</v>
      </c>
      <c r="AN11" s="48" t="s">
        <v>1</v>
      </c>
      <c r="AR11" s="41"/>
      <c r="BE11" s="233"/>
      <c r="BS11" s="17" t="s">
        <v>6</v>
      </c>
    </row>
    <row r="12" spans="1:74" ht="6.95" customHeight="1" x14ac:dyDescent="0.2">
      <c r="B12" s="41"/>
      <c r="AR12" s="41"/>
      <c r="BE12" s="233"/>
      <c r="BS12" s="17" t="s">
        <v>8</v>
      </c>
    </row>
    <row r="13" spans="1:74" ht="12" customHeight="1" x14ac:dyDescent="0.2">
      <c r="B13" s="41"/>
      <c r="D13" s="47" t="s">
        <v>29</v>
      </c>
      <c r="AK13" s="47" t="s">
        <v>26</v>
      </c>
      <c r="AN13" s="37" t="s">
        <v>30</v>
      </c>
      <c r="AR13" s="41"/>
      <c r="BE13" s="233"/>
      <c r="BS13" s="17" t="s">
        <v>8</v>
      </c>
    </row>
    <row r="14" spans="1:74" ht="12.75" x14ac:dyDescent="0.2">
      <c r="B14" s="41"/>
      <c r="E14" s="237" t="s">
        <v>30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47" t="s">
        <v>28</v>
      </c>
      <c r="AN14" s="37" t="s">
        <v>30</v>
      </c>
      <c r="AR14" s="41"/>
      <c r="BE14" s="233"/>
      <c r="BS14" s="17" t="s">
        <v>8</v>
      </c>
    </row>
    <row r="15" spans="1:74" ht="6.95" customHeight="1" x14ac:dyDescent="0.2">
      <c r="B15" s="41"/>
      <c r="AR15" s="41"/>
      <c r="BE15" s="233"/>
      <c r="BS15" s="17" t="s">
        <v>3</v>
      </c>
    </row>
    <row r="16" spans="1:74" ht="12" customHeight="1" x14ac:dyDescent="0.2">
      <c r="B16" s="41"/>
      <c r="D16" s="47" t="s">
        <v>31</v>
      </c>
      <c r="AK16" s="47" t="s">
        <v>26</v>
      </c>
      <c r="AN16" s="48" t="s">
        <v>1</v>
      </c>
      <c r="AR16" s="41"/>
      <c r="BE16" s="233"/>
      <c r="BS16" s="17" t="s">
        <v>3</v>
      </c>
    </row>
    <row r="17" spans="2:71" ht="18.399999999999999" customHeight="1" x14ac:dyDescent="0.2">
      <c r="B17" s="41"/>
      <c r="E17" s="48" t="s">
        <v>32</v>
      </c>
      <c r="AK17" s="47" t="s">
        <v>28</v>
      </c>
      <c r="AN17" s="48" t="s">
        <v>1</v>
      </c>
      <c r="AR17" s="41"/>
      <c r="BE17" s="233"/>
      <c r="BS17" s="17" t="s">
        <v>33</v>
      </c>
    </row>
    <row r="18" spans="2:71" ht="6.95" customHeight="1" x14ac:dyDescent="0.2">
      <c r="B18" s="41"/>
      <c r="AR18" s="41"/>
      <c r="BE18" s="233"/>
      <c r="BS18" s="17" t="s">
        <v>8</v>
      </c>
    </row>
    <row r="19" spans="2:71" ht="12" customHeight="1" x14ac:dyDescent="0.2">
      <c r="B19" s="41"/>
      <c r="D19" s="47" t="s">
        <v>34</v>
      </c>
      <c r="AK19" s="47" t="s">
        <v>26</v>
      </c>
      <c r="AN19" s="48" t="s">
        <v>1</v>
      </c>
      <c r="AR19" s="41"/>
      <c r="BE19" s="233"/>
      <c r="BS19" s="17" t="s">
        <v>8</v>
      </c>
    </row>
    <row r="20" spans="2:71" ht="18.399999999999999" customHeight="1" x14ac:dyDescent="0.2">
      <c r="B20" s="41"/>
      <c r="E20" s="48" t="s">
        <v>35</v>
      </c>
      <c r="AK20" s="47" t="s">
        <v>28</v>
      </c>
      <c r="AN20" s="48" t="s">
        <v>1</v>
      </c>
      <c r="AR20" s="41"/>
      <c r="BE20" s="233"/>
      <c r="BS20" s="17" t="s">
        <v>33</v>
      </c>
    </row>
    <row r="21" spans="2:71" ht="6.95" customHeight="1" x14ac:dyDescent="0.2">
      <c r="B21" s="41"/>
      <c r="AR21" s="41"/>
      <c r="BE21" s="233"/>
    </row>
    <row r="22" spans="2:71" ht="12" customHeight="1" x14ac:dyDescent="0.2">
      <c r="B22" s="41"/>
      <c r="D22" s="47" t="s">
        <v>36</v>
      </c>
      <c r="AR22" s="41"/>
      <c r="BE22" s="233"/>
    </row>
    <row r="23" spans="2:71" ht="16.5" customHeight="1" x14ac:dyDescent="0.2">
      <c r="B23" s="41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R23" s="41"/>
      <c r="BE23" s="233"/>
    </row>
    <row r="24" spans="2:71" ht="6.95" customHeight="1" x14ac:dyDescent="0.2">
      <c r="B24" s="41"/>
      <c r="AR24" s="41"/>
      <c r="BE24" s="233"/>
    </row>
    <row r="25" spans="2:71" ht="6.95" customHeight="1" x14ac:dyDescent="0.2">
      <c r="B25" s="41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R25" s="41"/>
      <c r="BE25" s="233"/>
    </row>
    <row r="26" spans="2:71" s="1" customFormat="1" ht="25.9" customHeight="1" x14ac:dyDescent="0.2">
      <c r="B26" s="50"/>
      <c r="D26" s="51" t="s">
        <v>37</v>
      </c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223">
        <f>ROUND(AG94,0)</f>
        <v>0</v>
      </c>
      <c r="AL26" s="224"/>
      <c r="AM26" s="224"/>
      <c r="AN26" s="224"/>
      <c r="AO26" s="224"/>
      <c r="AR26" s="50"/>
      <c r="BE26" s="233"/>
    </row>
    <row r="27" spans="2:71" s="1" customFormat="1" ht="6.95" customHeight="1" x14ac:dyDescent="0.2">
      <c r="B27" s="50"/>
      <c r="AR27" s="50"/>
      <c r="BE27" s="233"/>
    </row>
    <row r="28" spans="2:71" s="1" customFormat="1" ht="12.75" x14ac:dyDescent="0.2">
      <c r="B28" s="50"/>
      <c r="L28" s="225" t="s">
        <v>38</v>
      </c>
      <c r="M28" s="225"/>
      <c r="N28" s="225"/>
      <c r="O28" s="225"/>
      <c r="P28" s="225"/>
      <c r="W28" s="225" t="s">
        <v>39</v>
      </c>
      <c r="X28" s="225"/>
      <c r="Y28" s="225"/>
      <c r="Z28" s="225"/>
      <c r="AA28" s="225"/>
      <c r="AB28" s="225"/>
      <c r="AC28" s="225"/>
      <c r="AD28" s="225"/>
      <c r="AE28" s="225"/>
      <c r="AK28" s="225" t="s">
        <v>40</v>
      </c>
      <c r="AL28" s="225"/>
      <c r="AM28" s="225"/>
      <c r="AN28" s="225"/>
      <c r="AO28" s="225"/>
      <c r="AR28" s="50"/>
      <c r="BE28" s="233"/>
    </row>
    <row r="29" spans="2:71" s="2" customFormat="1" ht="14.45" customHeight="1" x14ac:dyDescent="0.2">
      <c r="B29" s="53"/>
      <c r="D29" s="47" t="s">
        <v>41</v>
      </c>
      <c r="F29" s="47" t="s">
        <v>42</v>
      </c>
      <c r="L29" s="219">
        <v>0.21</v>
      </c>
      <c r="M29" s="218"/>
      <c r="N29" s="218"/>
      <c r="O29" s="218"/>
      <c r="P29" s="218"/>
      <c r="W29" s="217">
        <f>ROUND(AZ94, 0)</f>
        <v>0</v>
      </c>
      <c r="X29" s="218"/>
      <c r="Y29" s="218"/>
      <c r="Z29" s="218"/>
      <c r="AA29" s="218"/>
      <c r="AB29" s="218"/>
      <c r="AC29" s="218"/>
      <c r="AD29" s="218"/>
      <c r="AE29" s="218"/>
      <c r="AK29" s="217">
        <f>ROUND(AV94, 0)</f>
        <v>0</v>
      </c>
      <c r="AL29" s="218"/>
      <c r="AM29" s="218"/>
      <c r="AN29" s="218"/>
      <c r="AO29" s="218"/>
      <c r="AR29" s="53"/>
      <c r="BE29" s="234"/>
    </row>
    <row r="30" spans="2:71" s="2" customFormat="1" ht="14.45" customHeight="1" x14ac:dyDescent="0.2">
      <c r="B30" s="53"/>
      <c r="F30" s="47" t="s">
        <v>43</v>
      </c>
      <c r="L30" s="219">
        <v>0.12</v>
      </c>
      <c r="M30" s="218"/>
      <c r="N30" s="218"/>
      <c r="O30" s="218"/>
      <c r="P30" s="218"/>
      <c r="W30" s="217">
        <f>ROUND(BA94, 0)</f>
        <v>0</v>
      </c>
      <c r="X30" s="218"/>
      <c r="Y30" s="218"/>
      <c r="Z30" s="218"/>
      <c r="AA30" s="218"/>
      <c r="AB30" s="218"/>
      <c r="AC30" s="218"/>
      <c r="AD30" s="218"/>
      <c r="AE30" s="218"/>
      <c r="AK30" s="217">
        <f>ROUND(AW94, 0)</f>
        <v>0</v>
      </c>
      <c r="AL30" s="218"/>
      <c r="AM30" s="218"/>
      <c r="AN30" s="218"/>
      <c r="AO30" s="218"/>
      <c r="AR30" s="53"/>
      <c r="BE30" s="234"/>
    </row>
    <row r="31" spans="2:71" s="2" customFormat="1" ht="14.45" hidden="1" customHeight="1" x14ac:dyDescent="0.2">
      <c r="B31" s="53"/>
      <c r="F31" s="47" t="s">
        <v>44</v>
      </c>
      <c r="L31" s="219">
        <v>0.21</v>
      </c>
      <c r="M31" s="218"/>
      <c r="N31" s="218"/>
      <c r="O31" s="218"/>
      <c r="P31" s="218"/>
      <c r="W31" s="217">
        <f>ROUND(BB94, 0)</f>
        <v>0</v>
      </c>
      <c r="X31" s="218"/>
      <c r="Y31" s="218"/>
      <c r="Z31" s="218"/>
      <c r="AA31" s="218"/>
      <c r="AB31" s="218"/>
      <c r="AC31" s="218"/>
      <c r="AD31" s="218"/>
      <c r="AE31" s="218"/>
      <c r="AK31" s="217">
        <v>0</v>
      </c>
      <c r="AL31" s="218"/>
      <c r="AM31" s="218"/>
      <c r="AN31" s="218"/>
      <c r="AO31" s="218"/>
      <c r="AR31" s="53"/>
      <c r="BE31" s="234"/>
    </row>
    <row r="32" spans="2:71" s="2" customFormat="1" ht="14.45" hidden="1" customHeight="1" x14ac:dyDescent="0.2">
      <c r="B32" s="53"/>
      <c r="F32" s="47" t="s">
        <v>45</v>
      </c>
      <c r="L32" s="219">
        <v>0.12</v>
      </c>
      <c r="M32" s="218"/>
      <c r="N32" s="218"/>
      <c r="O32" s="218"/>
      <c r="P32" s="218"/>
      <c r="W32" s="217">
        <f>ROUND(BC94, 0)</f>
        <v>0</v>
      </c>
      <c r="X32" s="218"/>
      <c r="Y32" s="218"/>
      <c r="Z32" s="218"/>
      <c r="AA32" s="218"/>
      <c r="AB32" s="218"/>
      <c r="AC32" s="218"/>
      <c r="AD32" s="218"/>
      <c r="AE32" s="218"/>
      <c r="AK32" s="217">
        <v>0</v>
      </c>
      <c r="AL32" s="218"/>
      <c r="AM32" s="218"/>
      <c r="AN32" s="218"/>
      <c r="AO32" s="218"/>
      <c r="AR32" s="53"/>
      <c r="BE32" s="234"/>
    </row>
    <row r="33" spans="2:57" s="2" customFormat="1" ht="14.45" hidden="1" customHeight="1" x14ac:dyDescent="0.2">
      <c r="B33" s="53"/>
      <c r="F33" s="47" t="s">
        <v>46</v>
      </c>
      <c r="L33" s="219">
        <v>0</v>
      </c>
      <c r="M33" s="218"/>
      <c r="N33" s="218"/>
      <c r="O33" s="218"/>
      <c r="P33" s="218"/>
      <c r="W33" s="217">
        <f>ROUND(BD94, 0)</f>
        <v>0</v>
      </c>
      <c r="X33" s="218"/>
      <c r="Y33" s="218"/>
      <c r="Z33" s="218"/>
      <c r="AA33" s="218"/>
      <c r="AB33" s="218"/>
      <c r="AC33" s="218"/>
      <c r="AD33" s="218"/>
      <c r="AE33" s="218"/>
      <c r="AK33" s="217">
        <v>0</v>
      </c>
      <c r="AL33" s="218"/>
      <c r="AM33" s="218"/>
      <c r="AN33" s="218"/>
      <c r="AO33" s="218"/>
      <c r="AR33" s="53"/>
      <c r="BE33" s="234"/>
    </row>
    <row r="34" spans="2:57" s="1" customFormat="1" ht="6.95" customHeight="1" x14ac:dyDescent="0.2">
      <c r="B34" s="50"/>
      <c r="AR34" s="50"/>
      <c r="BE34" s="233"/>
    </row>
    <row r="35" spans="2:57" s="1" customFormat="1" ht="25.9" customHeight="1" x14ac:dyDescent="0.2">
      <c r="B35" s="50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231" t="s">
        <v>49</v>
      </c>
      <c r="Y35" s="229"/>
      <c r="Z35" s="229"/>
      <c r="AA35" s="229"/>
      <c r="AB35" s="229"/>
      <c r="AC35" s="56"/>
      <c r="AD35" s="56"/>
      <c r="AE35" s="56"/>
      <c r="AF35" s="56"/>
      <c r="AG35" s="56"/>
      <c r="AH35" s="56"/>
      <c r="AI35" s="56"/>
      <c r="AJ35" s="56"/>
      <c r="AK35" s="228">
        <f>SUM(AK26:AK33)</f>
        <v>0</v>
      </c>
      <c r="AL35" s="229"/>
      <c r="AM35" s="229"/>
      <c r="AN35" s="229"/>
      <c r="AO35" s="230"/>
      <c r="AP35" s="54"/>
      <c r="AQ35" s="54"/>
      <c r="AR35" s="50"/>
    </row>
    <row r="36" spans="2:57" s="1" customFormat="1" ht="6.95" customHeight="1" x14ac:dyDescent="0.2">
      <c r="B36" s="50"/>
      <c r="AR36" s="50"/>
    </row>
    <row r="37" spans="2:57" s="1" customFormat="1" ht="14.45" customHeight="1" x14ac:dyDescent="0.2">
      <c r="B37" s="50"/>
      <c r="AR37" s="50"/>
    </row>
    <row r="38" spans="2:57" ht="14.45" customHeight="1" x14ac:dyDescent="0.2">
      <c r="B38" s="41"/>
      <c r="AR38" s="41"/>
    </row>
    <row r="39" spans="2:57" ht="14.45" customHeight="1" x14ac:dyDescent="0.2">
      <c r="B39" s="41"/>
      <c r="AR39" s="41"/>
    </row>
    <row r="40" spans="2:57" ht="14.45" customHeight="1" x14ac:dyDescent="0.2">
      <c r="B40" s="41"/>
      <c r="AR40" s="41"/>
    </row>
    <row r="41" spans="2:57" ht="14.45" customHeight="1" x14ac:dyDescent="0.2">
      <c r="B41" s="41"/>
      <c r="AR41" s="41"/>
    </row>
    <row r="42" spans="2:57" ht="14.45" customHeight="1" x14ac:dyDescent="0.2">
      <c r="B42" s="41"/>
      <c r="AR42" s="41"/>
    </row>
    <row r="43" spans="2:57" ht="14.45" customHeight="1" x14ac:dyDescent="0.2">
      <c r="B43" s="41"/>
      <c r="AR43" s="41"/>
    </row>
    <row r="44" spans="2:57" ht="14.45" customHeight="1" x14ac:dyDescent="0.2">
      <c r="B44" s="41"/>
      <c r="AR44" s="41"/>
    </row>
    <row r="45" spans="2:57" ht="14.45" customHeight="1" x14ac:dyDescent="0.2">
      <c r="B45" s="41"/>
      <c r="AR45" s="41"/>
    </row>
    <row r="46" spans="2:57" ht="14.45" customHeight="1" x14ac:dyDescent="0.2">
      <c r="B46" s="41"/>
      <c r="AR46" s="41"/>
    </row>
    <row r="47" spans="2:57" ht="14.45" customHeight="1" x14ac:dyDescent="0.2">
      <c r="B47" s="41"/>
      <c r="AR47" s="41"/>
    </row>
    <row r="48" spans="2:57" ht="14.45" customHeight="1" x14ac:dyDescent="0.2">
      <c r="B48" s="41"/>
      <c r="AR48" s="41"/>
    </row>
    <row r="49" spans="2:44" s="1" customFormat="1" ht="14.45" customHeight="1" x14ac:dyDescent="0.2">
      <c r="B49" s="50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R49" s="50"/>
    </row>
    <row r="50" spans="2:44" x14ac:dyDescent="0.2">
      <c r="B50" s="41"/>
      <c r="AR50" s="41"/>
    </row>
    <row r="51" spans="2:44" x14ac:dyDescent="0.2">
      <c r="B51" s="41"/>
      <c r="AR51" s="41"/>
    </row>
    <row r="52" spans="2:44" x14ac:dyDescent="0.2">
      <c r="B52" s="41"/>
      <c r="AR52" s="41"/>
    </row>
    <row r="53" spans="2:44" x14ac:dyDescent="0.2">
      <c r="B53" s="41"/>
      <c r="AR53" s="41"/>
    </row>
    <row r="54" spans="2:44" x14ac:dyDescent="0.2">
      <c r="B54" s="41"/>
      <c r="AR54" s="41"/>
    </row>
    <row r="55" spans="2:44" x14ac:dyDescent="0.2">
      <c r="B55" s="41"/>
      <c r="AR55" s="41"/>
    </row>
    <row r="56" spans="2:44" x14ac:dyDescent="0.2">
      <c r="B56" s="41"/>
      <c r="AR56" s="41"/>
    </row>
    <row r="57" spans="2:44" x14ac:dyDescent="0.2">
      <c r="B57" s="41"/>
      <c r="AR57" s="41"/>
    </row>
    <row r="58" spans="2:44" x14ac:dyDescent="0.2">
      <c r="B58" s="41"/>
      <c r="AR58" s="41"/>
    </row>
    <row r="59" spans="2:44" x14ac:dyDescent="0.2">
      <c r="B59" s="41"/>
      <c r="AR59" s="41"/>
    </row>
    <row r="60" spans="2:44" s="1" customFormat="1" ht="12.75" x14ac:dyDescent="0.2">
      <c r="B60" s="50"/>
      <c r="D60" s="60" t="s">
        <v>52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60" t="s">
        <v>53</v>
      </c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60" t="s">
        <v>52</v>
      </c>
      <c r="AI60" s="52"/>
      <c r="AJ60" s="52"/>
      <c r="AK60" s="52"/>
      <c r="AL60" s="52"/>
      <c r="AM60" s="60" t="s">
        <v>53</v>
      </c>
      <c r="AN60" s="52"/>
      <c r="AO60" s="52"/>
      <c r="AR60" s="50"/>
    </row>
    <row r="61" spans="2:44" x14ac:dyDescent="0.2">
      <c r="B61" s="41"/>
      <c r="AR61" s="41"/>
    </row>
    <row r="62" spans="2:44" x14ac:dyDescent="0.2">
      <c r="B62" s="41"/>
      <c r="AR62" s="41"/>
    </row>
    <row r="63" spans="2:44" x14ac:dyDescent="0.2">
      <c r="B63" s="41"/>
      <c r="AR63" s="41"/>
    </row>
    <row r="64" spans="2:44" s="1" customFormat="1" ht="12.75" x14ac:dyDescent="0.2">
      <c r="B64" s="50"/>
      <c r="D64" s="58" t="s">
        <v>54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8" t="s">
        <v>55</v>
      </c>
      <c r="AI64" s="59"/>
      <c r="AJ64" s="59"/>
      <c r="AK64" s="59"/>
      <c r="AL64" s="59"/>
      <c r="AM64" s="59"/>
      <c r="AN64" s="59"/>
      <c r="AO64" s="59"/>
      <c r="AR64" s="50"/>
    </row>
    <row r="65" spans="2:44" x14ac:dyDescent="0.2">
      <c r="B65" s="41"/>
      <c r="AR65" s="41"/>
    </row>
    <row r="66" spans="2:44" x14ac:dyDescent="0.2">
      <c r="B66" s="41"/>
      <c r="AR66" s="41"/>
    </row>
    <row r="67" spans="2:44" x14ac:dyDescent="0.2">
      <c r="B67" s="41"/>
      <c r="AR67" s="41"/>
    </row>
    <row r="68" spans="2:44" x14ac:dyDescent="0.2">
      <c r="B68" s="41"/>
      <c r="AR68" s="41"/>
    </row>
    <row r="69" spans="2:44" x14ac:dyDescent="0.2">
      <c r="B69" s="41"/>
      <c r="AR69" s="41"/>
    </row>
    <row r="70" spans="2:44" x14ac:dyDescent="0.2">
      <c r="B70" s="41"/>
      <c r="AR70" s="41"/>
    </row>
    <row r="71" spans="2:44" x14ac:dyDescent="0.2">
      <c r="B71" s="41"/>
      <c r="AR71" s="41"/>
    </row>
    <row r="72" spans="2:44" x14ac:dyDescent="0.2">
      <c r="B72" s="41"/>
      <c r="AR72" s="41"/>
    </row>
    <row r="73" spans="2:44" x14ac:dyDescent="0.2">
      <c r="B73" s="41"/>
      <c r="AR73" s="41"/>
    </row>
    <row r="74" spans="2:44" x14ac:dyDescent="0.2">
      <c r="B74" s="41"/>
      <c r="AR74" s="41"/>
    </row>
    <row r="75" spans="2:44" s="1" customFormat="1" ht="12.75" x14ac:dyDescent="0.2">
      <c r="B75" s="50"/>
      <c r="D75" s="60" t="s">
        <v>52</v>
      </c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60" t="s">
        <v>53</v>
      </c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60" t="s">
        <v>52</v>
      </c>
      <c r="AI75" s="52"/>
      <c r="AJ75" s="52"/>
      <c r="AK75" s="52"/>
      <c r="AL75" s="52"/>
      <c r="AM75" s="60" t="s">
        <v>53</v>
      </c>
      <c r="AN75" s="52"/>
      <c r="AO75" s="52"/>
      <c r="AR75" s="50"/>
    </row>
    <row r="76" spans="2:44" s="1" customFormat="1" x14ac:dyDescent="0.2">
      <c r="B76" s="50"/>
      <c r="AR76" s="50"/>
    </row>
    <row r="77" spans="2:44" s="1" customFormat="1" ht="6.95" customHeight="1" x14ac:dyDescent="0.2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50"/>
    </row>
    <row r="81" spans="1:91" s="1" customFormat="1" ht="6.95" customHeight="1" x14ac:dyDescent="0.2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50"/>
    </row>
    <row r="82" spans="1:91" s="1" customFormat="1" ht="24.95" customHeight="1" x14ac:dyDescent="0.2">
      <c r="B82" s="50"/>
      <c r="C82" s="42" t="s">
        <v>56</v>
      </c>
      <c r="AR82" s="50"/>
    </row>
    <row r="83" spans="1:91" s="1" customFormat="1" ht="6.95" customHeight="1" x14ac:dyDescent="0.2">
      <c r="B83" s="50"/>
      <c r="AR83" s="50"/>
    </row>
    <row r="84" spans="1:91" s="3" customFormat="1" ht="12" customHeight="1" x14ac:dyDescent="0.2">
      <c r="B84" s="65"/>
      <c r="C84" s="47" t="s">
        <v>14</v>
      </c>
      <c r="L84" s="3" t="str">
        <f>K5</f>
        <v>Projektis320</v>
      </c>
      <c r="AR84" s="65"/>
    </row>
    <row r="85" spans="1:91" s="4" customFormat="1" ht="36.950000000000003" customHeight="1" x14ac:dyDescent="0.2">
      <c r="B85" s="66"/>
      <c r="C85" s="67" t="s">
        <v>17</v>
      </c>
      <c r="L85" s="220" t="str">
        <f>K6</f>
        <v>Rek. pavilonu nosorožců 3, ZOO Dvůr Králové - 2.etapa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R85" s="66"/>
    </row>
    <row r="86" spans="1:91" s="1" customFormat="1" ht="6.95" customHeight="1" x14ac:dyDescent="0.2">
      <c r="B86" s="50"/>
      <c r="AR86" s="50"/>
    </row>
    <row r="87" spans="1:91" s="1" customFormat="1" ht="12" customHeight="1" x14ac:dyDescent="0.2">
      <c r="B87" s="50"/>
      <c r="C87" s="47" t="s">
        <v>21</v>
      </c>
      <c r="L87" s="68" t="str">
        <f>IF(K8="","",K8)</f>
        <v>Dvůr Králové nad Labem</v>
      </c>
      <c r="AI87" s="47" t="s">
        <v>23</v>
      </c>
      <c r="AM87" s="222" t="str">
        <f>IF(AN8= "","",AN8)</f>
        <v>19. 3. 2024</v>
      </c>
      <c r="AN87" s="222"/>
      <c r="AR87" s="50"/>
    </row>
    <row r="88" spans="1:91" s="1" customFormat="1" ht="6.95" customHeight="1" x14ac:dyDescent="0.2">
      <c r="B88" s="50"/>
      <c r="AR88" s="50"/>
    </row>
    <row r="89" spans="1:91" s="1" customFormat="1" ht="25.7" customHeight="1" x14ac:dyDescent="0.2">
      <c r="B89" s="50"/>
      <c r="C89" s="47" t="s">
        <v>25</v>
      </c>
      <c r="L89" s="3" t="str">
        <f>IF(E11= "","",E11)</f>
        <v>ZOO Dvůr Králové a.s., Štefánikova 1029, D.K.n.L.</v>
      </c>
      <c r="AI89" s="47" t="s">
        <v>31</v>
      </c>
      <c r="AM89" s="205" t="str">
        <f>IF(E17="","",E17)</f>
        <v>Projektis DK s.r.o., Legionářská 562, D.K.n.L.</v>
      </c>
      <c r="AN89" s="206"/>
      <c r="AO89" s="206"/>
      <c r="AP89" s="206"/>
      <c r="AR89" s="50"/>
      <c r="AS89" s="201" t="s">
        <v>57</v>
      </c>
      <c r="AT89" s="202"/>
      <c r="AU89" s="69"/>
      <c r="AV89" s="69"/>
      <c r="AW89" s="69"/>
      <c r="AX89" s="69"/>
      <c r="AY89" s="69"/>
      <c r="AZ89" s="69"/>
      <c r="BA89" s="69"/>
      <c r="BB89" s="69"/>
      <c r="BC89" s="69"/>
      <c r="BD89" s="70"/>
    </row>
    <row r="90" spans="1:91" s="1" customFormat="1" ht="15.2" customHeight="1" x14ac:dyDescent="0.2">
      <c r="B90" s="50"/>
      <c r="C90" s="47" t="s">
        <v>29</v>
      </c>
      <c r="L90" s="3" t="str">
        <f>IF(E14= "Vyplň údaj","",E14)</f>
        <v/>
      </c>
      <c r="AI90" s="47" t="s">
        <v>34</v>
      </c>
      <c r="AM90" s="205" t="str">
        <f>IF(E20="","",E20)</f>
        <v>ing. V. Švehla</v>
      </c>
      <c r="AN90" s="206"/>
      <c r="AO90" s="206"/>
      <c r="AP90" s="206"/>
      <c r="AR90" s="50"/>
      <c r="AS90" s="203"/>
      <c r="AT90" s="204"/>
      <c r="BD90" s="71"/>
    </row>
    <row r="91" spans="1:91" s="1" customFormat="1" ht="10.9" customHeight="1" x14ac:dyDescent="0.2">
      <c r="B91" s="50"/>
      <c r="AR91" s="50"/>
      <c r="AS91" s="203"/>
      <c r="AT91" s="204"/>
      <c r="BD91" s="71"/>
    </row>
    <row r="92" spans="1:91" s="1" customFormat="1" ht="29.25" customHeight="1" x14ac:dyDescent="0.2">
      <c r="B92" s="50"/>
      <c r="C92" s="207" t="s">
        <v>58</v>
      </c>
      <c r="D92" s="208"/>
      <c r="E92" s="208"/>
      <c r="F92" s="208"/>
      <c r="G92" s="208"/>
      <c r="H92" s="72"/>
      <c r="I92" s="210" t="s">
        <v>59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09" t="s">
        <v>60</v>
      </c>
      <c r="AH92" s="208"/>
      <c r="AI92" s="208"/>
      <c r="AJ92" s="208"/>
      <c r="AK92" s="208"/>
      <c r="AL92" s="208"/>
      <c r="AM92" s="208"/>
      <c r="AN92" s="210" t="s">
        <v>61</v>
      </c>
      <c r="AO92" s="208"/>
      <c r="AP92" s="211"/>
      <c r="AQ92" s="73" t="s">
        <v>62</v>
      </c>
      <c r="AR92" s="50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</row>
    <row r="93" spans="1:91" s="1" customFormat="1" ht="10.9" customHeight="1" x14ac:dyDescent="0.2">
      <c r="B93" s="50"/>
      <c r="AR93" s="50"/>
      <c r="AS93" s="77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70"/>
    </row>
    <row r="94" spans="1:91" s="5" customFormat="1" ht="32.450000000000003" customHeight="1" x14ac:dyDescent="0.2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15">
        <f>ROUND(SUM(AG95:AG101),0)</f>
        <v>0</v>
      </c>
      <c r="AH94" s="215"/>
      <c r="AI94" s="215"/>
      <c r="AJ94" s="215"/>
      <c r="AK94" s="215"/>
      <c r="AL94" s="215"/>
      <c r="AM94" s="215"/>
      <c r="AN94" s="216">
        <f t="shared" ref="AN94:AN101" si="0">SUM(AG94,AT94)</f>
        <v>0</v>
      </c>
      <c r="AO94" s="216"/>
      <c r="AP94" s="216"/>
      <c r="AQ94" s="81" t="s">
        <v>1</v>
      </c>
      <c r="AR94" s="78"/>
      <c r="AS94" s="82">
        <f>ROUND(SUM(AS95:AS101),0)</f>
        <v>0</v>
      </c>
      <c r="AT94" s="83">
        <f t="shared" ref="AT94:AT101" si="1">ROUND(SUM(AV94:AW94),0)</f>
        <v>0</v>
      </c>
      <c r="AU94" s="84">
        <f>ROUND(SUM(AU95:AU101),5)</f>
        <v>0</v>
      </c>
      <c r="AV94" s="83">
        <f>ROUND(AZ94*L29,0)</f>
        <v>0</v>
      </c>
      <c r="AW94" s="83">
        <f>ROUND(BA94*L30,0)</f>
        <v>0</v>
      </c>
      <c r="AX94" s="83">
        <f>ROUND(BB94*L29,0)</f>
        <v>0</v>
      </c>
      <c r="AY94" s="83">
        <f>ROUND(BC94*L30,0)</f>
        <v>0</v>
      </c>
      <c r="AZ94" s="83">
        <f>ROUND(SUM(AZ95:AZ101),0)</f>
        <v>0</v>
      </c>
      <c r="BA94" s="83">
        <f>ROUND(SUM(BA95:BA101),0)</f>
        <v>0</v>
      </c>
      <c r="BB94" s="83">
        <f>ROUND(SUM(BB95:BB101),0)</f>
        <v>0</v>
      </c>
      <c r="BC94" s="83">
        <f>ROUND(SUM(BC95:BC101),0)</f>
        <v>0</v>
      </c>
      <c r="BD94" s="85">
        <f>ROUND(SUM(BD95:BD101),0)</f>
        <v>0</v>
      </c>
      <c r="BS94" s="18" t="s">
        <v>76</v>
      </c>
      <c r="BT94" s="18" t="s">
        <v>77</v>
      </c>
      <c r="BU94" s="19" t="s">
        <v>78</v>
      </c>
      <c r="BV94" s="18" t="s">
        <v>79</v>
      </c>
      <c r="BW94" s="18" t="s">
        <v>4</v>
      </c>
      <c r="BX94" s="18" t="s">
        <v>80</v>
      </c>
      <c r="CL94" s="18" t="s">
        <v>1</v>
      </c>
    </row>
    <row r="95" spans="1:91" s="6" customFormat="1" ht="16.5" customHeight="1" x14ac:dyDescent="0.2">
      <c r="A95" s="86" t="s">
        <v>81</v>
      </c>
      <c r="B95" s="87"/>
      <c r="C95" s="88"/>
      <c r="D95" s="212" t="s">
        <v>82</v>
      </c>
      <c r="E95" s="212"/>
      <c r="F95" s="212"/>
      <c r="G95" s="212"/>
      <c r="H95" s="212"/>
      <c r="I95" s="89"/>
      <c r="J95" s="212" t="s">
        <v>83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3">
        <f>'11 - SO 01 - Pavilon noso...'!J30</f>
        <v>0</v>
      </c>
      <c r="AH95" s="214"/>
      <c r="AI95" s="214"/>
      <c r="AJ95" s="214"/>
      <c r="AK95" s="214"/>
      <c r="AL95" s="214"/>
      <c r="AM95" s="214"/>
      <c r="AN95" s="213">
        <f t="shared" si="0"/>
        <v>0</v>
      </c>
      <c r="AO95" s="214"/>
      <c r="AP95" s="214"/>
      <c r="AQ95" s="90" t="s">
        <v>84</v>
      </c>
      <c r="AR95" s="87"/>
      <c r="AS95" s="91">
        <v>0</v>
      </c>
      <c r="AT95" s="92">
        <f t="shared" si="1"/>
        <v>0</v>
      </c>
      <c r="AU95" s="93">
        <f>'11 - SO 01 - Pavilon noso...'!P137</f>
        <v>0</v>
      </c>
      <c r="AV95" s="92">
        <f>'11 - SO 01 - Pavilon noso...'!J33</f>
        <v>0</v>
      </c>
      <c r="AW95" s="92">
        <f>'11 - SO 01 - Pavilon noso...'!J34</f>
        <v>0</v>
      </c>
      <c r="AX95" s="92">
        <f>'11 - SO 01 - Pavilon noso...'!J35</f>
        <v>0</v>
      </c>
      <c r="AY95" s="92">
        <f>'11 - SO 01 - Pavilon noso...'!J36</f>
        <v>0</v>
      </c>
      <c r="AZ95" s="92">
        <f>'11 - SO 01 - Pavilon noso...'!F33</f>
        <v>0</v>
      </c>
      <c r="BA95" s="92">
        <f>'11 - SO 01 - Pavilon noso...'!F34</f>
        <v>0</v>
      </c>
      <c r="BB95" s="92">
        <f>'11 - SO 01 - Pavilon noso...'!F35</f>
        <v>0</v>
      </c>
      <c r="BC95" s="92">
        <f>'11 - SO 01 - Pavilon noso...'!F36</f>
        <v>0</v>
      </c>
      <c r="BD95" s="94">
        <f>'11 - SO 01 - Pavilon noso...'!F37</f>
        <v>0</v>
      </c>
      <c r="BT95" s="20" t="s">
        <v>8</v>
      </c>
      <c r="BV95" s="20" t="s">
        <v>79</v>
      </c>
      <c r="BW95" s="20" t="s">
        <v>85</v>
      </c>
      <c r="BX95" s="20" t="s">
        <v>4</v>
      </c>
      <c r="CL95" s="20" t="s">
        <v>1</v>
      </c>
      <c r="CM95" s="20" t="s">
        <v>86</v>
      </c>
    </row>
    <row r="96" spans="1:91" s="6" customFormat="1" ht="16.5" customHeight="1" x14ac:dyDescent="0.2">
      <c r="A96" s="86" t="s">
        <v>81</v>
      </c>
      <c r="B96" s="87"/>
      <c r="C96" s="88"/>
      <c r="D96" s="212" t="s">
        <v>9</v>
      </c>
      <c r="E96" s="212"/>
      <c r="F96" s="212"/>
      <c r="G96" s="212"/>
      <c r="H96" s="212"/>
      <c r="I96" s="89"/>
      <c r="J96" s="212" t="s">
        <v>87</v>
      </c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13">
        <f>'12 - Zdravotní technika -...'!J30</f>
        <v>0</v>
      </c>
      <c r="AH96" s="214"/>
      <c r="AI96" s="214"/>
      <c r="AJ96" s="214"/>
      <c r="AK96" s="214"/>
      <c r="AL96" s="214"/>
      <c r="AM96" s="214"/>
      <c r="AN96" s="213">
        <f t="shared" si="0"/>
        <v>0</v>
      </c>
      <c r="AO96" s="214"/>
      <c r="AP96" s="214"/>
      <c r="AQ96" s="90" t="s">
        <v>84</v>
      </c>
      <c r="AR96" s="87"/>
      <c r="AS96" s="91">
        <v>0</v>
      </c>
      <c r="AT96" s="92">
        <f t="shared" si="1"/>
        <v>0</v>
      </c>
      <c r="AU96" s="93">
        <f>'12 - Zdravotní technika -...'!P126</f>
        <v>0</v>
      </c>
      <c r="AV96" s="92">
        <f>'12 - Zdravotní technika -...'!J33</f>
        <v>0</v>
      </c>
      <c r="AW96" s="92">
        <f>'12 - Zdravotní technika -...'!J34</f>
        <v>0</v>
      </c>
      <c r="AX96" s="92">
        <f>'12 - Zdravotní technika -...'!J35</f>
        <v>0</v>
      </c>
      <c r="AY96" s="92">
        <f>'12 - Zdravotní technika -...'!J36</f>
        <v>0</v>
      </c>
      <c r="AZ96" s="92">
        <f>'12 - Zdravotní technika -...'!F33</f>
        <v>0</v>
      </c>
      <c r="BA96" s="92">
        <f>'12 - Zdravotní technika -...'!F34</f>
        <v>0</v>
      </c>
      <c r="BB96" s="92">
        <f>'12 - Zdravotní technika -...'!F35</f>
        <v>0</v>
      </c>
      <c r="BC96" s="92">
        <f>'12 - Zdravotní technika -...'!F36</f>
        <v>0</v>
      </c>
      <c r="BD96" s="94">
        <f>'12 - Zdravotní technika -...'!F37</f>
        <v>0</v>
      </c>
      <c r="BT96" s="20" t="s">
        <v>8</v>
      </c>
      <c r="BV96" s="20" t="s">
        <v>79</v>
      </c>
      <c r="BW96" s="20" t="s">
        <v>88</v>
      </c>
      <c r="BX96" s="20" t="s">
        <v>4</v>
      </c>
      <c r="CL96" s="20" t="s">
        <v>1</v>
      </c>
      <c r="CM96" s="20" t="s">
        <v>86</v>
      </c>
    </row>
    <row r="97" spans="1:91" s="6" customFormat="1" ht="16.5" customHeight="1" x14ac:dyDescent="0.2">
      <c r="A97" s="86" t="s">
        <v>81</v>
      </c>
      <c r="B97" s="87"/>
      <c r="C97" s="88"/>
      <c r="D97" s="212" t="s">
        <v>89</v>
      </c>
      <c r="E97" s="212"/>
      <c r="F97" s="212"/>
      <c r="G97" s="212"/>
      <c r="H97" s="212"/>
      <c r="I97" s="89"/>
      <c r="J97" s="212" t="s">
        <v>90</v>
      </c>
      <c r="K97" s="212"/>
      <c r="L97" s="212"/>
      <c r="M97" s="212"/>
      <c r="N97" s="212"/>
      <c r="O97" s="212"/>
      <c r="P97" s="212"/>
      <c r="Q97" s="212"/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2"/>
      <c r="AD97" s="212"/>
      <c r="AE97" s="212"/>
      <c r="AF97" s="212"/>
      <c r="AG97" s="213">
        <f>'13 - UT materiál a montáž...'!J30</f>
        <v>0</v>
      </c>
      <c r="AH97" s="214"/>
      <c r="AI97" s="214"/>
      <c r="AJ97" s="214"/>
      <c r="AK97" s="214"/>
      <c r="AL97" s="214"/>
      <c r="AM97" s="214"/>
      <c r="AN97" s="213">
        <f t="shared" si="0"/>
        <v>0</v>
      </c>
      <c r="AO97" s="214"/>
      <c r="AP97" s="214"/>
      <c r="AQ97" s="90" t="s">
        <v>84</v>
      </c>
      <c r="AR97" s="87"/>
      <c r="AS97" s="91">
        <v>0</v>
      </c>
      <c r="AT97" s="92">
        <f t="shared" si="1"/>
        <v>0</v>
      </c>
      <c r="AU97" s="93">
        <f>'13 - UT materiál a montáž...'!P121</f>
        <v>0</v>
      </c>
      <c r="AV97" s="92">
        <f>'13 - UT materiál a montáž...'!J33</f>
        <v>0</v>
      </c>
      <c r="AW97" s="92">
        <f>'13 - UT materiál a montáž...'!J34</f>
        <v>0</v>
      </c>
      <c r="AX97" s="92">
        <f>'13 - UT materiál a montáž...'!J35</f>
        <v>0</v>
      </c>
      <c r="AY97" s="92">
        <f>'13 - UT materiál a montáž...'!J36</f>
        <v>0</v>
      </c>
      <c r="AZ97" s="92">
        <f>'13 - UT materiál a montáž...'!F33</f>
        <v>0</v>
      </c>
      <c r="BA97" s="92">
        <f>'13 - UT materiál a montáž...'!F34</f>
        <v>0</v>
      </c>
      <c r="BB97" s="92">
        <f>'13 - UT materiál a montáž...'!F35</f>
        <v>0</v>
      </c>
      <c r="BC97" s="92">
        <f>'13 - UT materiál a montáž...'!F36</f>
        <v>0</v>
      </c>
      <c r="BD97" s="94">
        <f>'13 - UT materiál a montáž...'!F37</f>
        <v>0</v>
      </c>
      <c r="BT97" s="20" t="s">
        <v>8</v>
      </c>
      <c r="BV97" s="20" t="s">
        <v>79</v>
      </c>
      <c r="BW97" s="20" t="s">
        <v>91</v>
      </c>
      <c r="BX97" s="20" t="s">
        <v>4</v>
      </c>
      <c r="CL97" s="20" t="s">
        <v>1</v>
      </c>
      <c r="CM97" s="20" t="s">
        <v>86</v>
      </c>
    </row>
    <row r="98" spans="1:91" s="6" customFormat="1" ht="16.5" customHeight="1" x14ac:dyDescent="0.2">
      <c r="A98" s="86" t="s">
        <v>81</v>
      </c>
      <c r="B98" s="87"/>
      <c r="C98" s="88"/>
      <c r="D98" s="212" t="s">
        <v>92</v>
      </c>
      <c r="E98" s="212"/>
      <c r="F98" s="212"/>
      <c r="G98" s="212"/>
      <c r="H98" s="212"/>
      <c r="I98" s="89"/>
      <c r="J98" s="212" t="s">
        <v>93</v>
      </c>
      <c r="K98" s="212"/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212"/>
      <c r="W98" s="212"/>
      <c r="X98" s="212"/>
      <c r="Y98" s="212"/>
      <c r="Z98" s="212"/>
      <c r="AA98" s="212"/>
      <c r="AB98" s="212"/>
      <c r="AC98" s="212"/>
      <c r="AD98" s="212"/>
      <c r="AE98" s="212"/>
      <c r="AF98" s="212"/>
      <c r="AG98" s="213">
        <f>'14 - VZT materiál a montá...'!J30</f>
        <v>0</v>
      </c>
      <c r="AH98" s="214"/>
      <c r="AI98" s="214"/>
      <c r="AJ98" s="214"/>
      <c r="AK98" s="214"/>
      <c r="AL98" s="214"/>
      <c r="AM98" s="214"/>
      <c r="AN98" s="213">
        <f t="shared" si="0"/>
        <v>0</v>
      </c>
      <c r="AO98" s="214"/>
      <c r="AP98" s="214"/>
      <c r="AQ98" s="90" t="s">
        <v>84</v>
      </c>
      <c r="AR98" s="87"/>
      <c r="AS98" s="91">
        <v>0</v>
      </c>
      <c r="AT98" s="92">
        <f t="shared" si="1"/>
        <v>0</v>
      </c>
      <c r="AU98" s="93">
        <f>'14 - VZT materiál a montá...'!P119</f>
        <v>0</v>
      </c>
      <c r="AV98" s="92">
        <f>'14 - VZT materiál a montá...'!J33</f>
        <v>0</v>
      </c>
      <c r="AW98" s="92">
        <f>'14 - VZT materiál a montá...'!J34</f>
        <v>0</v>
      </c>
      <c r="AX98" s="92">
        <f>'14 - VZT materiál a montá...'!J35</f>
        <v>0</v>
      </c>
      <c r="AY98" s="92">
        <f>'14 - VZT materiál a montá...'!J36</f>
        <v>0</v>
      </c>
      <c r="AZ98" s="92">
        <f>'14 - VZT materiál a montá...'!F33</f>
        <v>0</v>
      </c>
      <c r="BA98" s="92">
        <f>'14 - VZT materiál a montá...'!F34</f>
        <v>0</v>
      </c>
      <c r="BB98" s="92">
        <f>'14 - VZT materiál a montá...'!F35</f>
        <v>0</v>
      </c>
      <c r="BC98" s="92">
        <f>'14 - VZT materiál a montá...'!F36</f>
        <v>0</v>
      </c>
      <c r="BD98" s="94">
        <f>'14 - VZT materiál a montá...'!F37</f>
        <v>0</v>
      </c>
      <c r="BT98" s="20" t="s">
        <v>8</v>
      </c>
      <c r="BV98" s="20" t="s">
        <v>79</v>
      </c>
      <c r="BW98" s="20" t="s">
        <v>94</v>
      </c>
      <c r="BX98" s="20" t="s">
        <v>4</v>
      </c>
      <c r="CL98" s="20" t="s">
        <v>1</v>
      </c>
      <c r="CM98" s="20" t="s">
        <v>86</v>
      </c>
    </row>
    <row r="99" spans="1:91" s="6" customFormat="1" ht="16.5" customHeight="1" x14ac:dyDescent="0.2">
      <c r="A99" s="86" t="s">
        <v>81</v>
      </c>
      <c r="B99" s="87"/>
      <c r="C99" s="88"/>
      <c r="D99" s="212" t="s">
        <v>95</v>
      </c>
      <c r="E99" s="212"/>
      <c r="F99" s="212"/>
      <c r="G99" s="212"/>
      <c r="H99" s="212"/>
      <c r="I99" s="89"/>
      <c r="J99" s="212" t="s">
        <v>96</v>
      </c>
      <c r="K99" s="212"/>
      <c r="L99" s="212"/>
      <c r="M99" s="212"/>
      <c r="N99" s="212"/>
      <c r="O99" s="212"/>
      <c r="P99" s="212"/>
      <c r="Q99" s="212"/>
      <c r="R99" s="212"/>
      <c r="S99" s="212"/>
      <c r="T99" s="212"/>
      <c r="U99" s="212"/>
      <c r="V99" s="212"/>
      <c r="W99" s="212"/>
      <c r="X99" s="212"/>
      <c r="Y99" s="212"/>
      <c r="Z99" s="212"/>
      <c r="AA99" s="212"/>
      <c r="AB99" s="212"/>
      <c r="AC99" s="212"/>
      <c r="AD99" s="212"/>
      <c r="AE99" s="212"/>
      <c r="AF99" s="212"/>
      <c r="AG99" s="213">
        <f>'15 - Elektroinstalace - 2...'!J30</f>
        <v>0</v>
      </c>
      <c r="AH99" s="214"/>
      <c r="AI99" s="214"/>
      <c r="AJ99" s="214"/>
      <c r="AK99" s="214"/>
      <c r="AL99" s="214"/>
      <c r="AM99" s="214"/>
      <c r="AN99" s="213">
        <f t="shared" si="0"/>
        <v>0</v>
      </c>
      <c r="AO99" s="214"/>
      <c r="AP99" s="214"/>
      <c r="AQ99" s="90" t="s">
        <v>84</v>
      </c>
      <c r="AR99" s="87"/>
      <c r="AS99" s="91">
        <v>0</v>
      </c>
      <c r="AT99" s="92">
        <f t="shared" si="1"/>
        <v>0</v>
      </c>
      <c r="AU99" s="93">
        <f>'15 - Elektroinstalace - 2...'!P142</f>
        <v>0</v>
      </c>
      <c r="AV99" s="92">
        <f>'15 - Elektroinstalace - 2...'!J33</f>
        <v>0</v>
      </c>
      <c r="AW99" s="92">
        <f>'15 - Elektroinstalace - 2...'!J34</f>
        <v>0</v>
      </c>
      <c r="AX99" s="92">
        <f>'15 - Elektroinstalace - 2...'!J35</f>
        <v>0</v>
      </c>
      <c r="AY99" s="92">
        <f>'15 - Elektroinstalace - 2...'!J36</f>
        <v>0</v>
      </c>
      <c r="AZ99" s="92">
        <f>'15 - Elektroinstalace - 2...'!F33</f>
        <v>0</v>
      </c>
      <c r="BA99" s="92">
        <f>'15 - Elektroinstalace - 2...'!F34</f>
        <v>0</v>
      </c>
      <c r="BB99" s="92">
        <f>'15 - Elektroinstalace - 2...'!F35</f>
        <v>0</v>
      </c>
      <c r="BC99" s="92">
        <f>'15 - Elektroinstalace - 2...'!F36</f>
        <v>0</v>
      </c>
      <c r="BD99" s="94">
        <f>'15 - Elektroinstalace - 2...'!F37</f>
        <v>0</v>
      </c>
      <c r="BT99" s="20" t="s">
        <v>8</v>
      </c>
      <c r="BV99" s="20" t="s">
        <v>79</v>
      </c>
      <c r="BW99" s="20" t="s">
        <v>97</v>
      </c>
      <c r="BX99" s="20" t="s">
        <v>4</v>
      </c>
      <c r="CL99" s="20" t="s">
        <v>1</v>
      </c>
      <c r="CM99" s="20" t="s">
        <v>86</v>
      </c>
    </row>
    <row r="100" spans="1:91" s="6" customFormat="1" ht="16.5" customHeight="1" x14ac:dyDescent="0.2">
      <c r="A100" s="86" t="s">
        <v>81</v>
      </c>
      <c r="B100" s="87"/>
      <c r="C100" s="88"/>
      <c r="D100" s="212" t="s">
        <v>7</v>
      </c>
      <c r="E100" s="212"/>
      <c r="F100" s="212"/>
      <c r="G100" s="212"/>
      <c r="H100" s="212"/>
      <c r="I100" s="89"/>
      <c r="J100" s="212" t="s">
        <v>98</v>
      </c>
      <c r="K100" s="212"/>
      <c r="L100" s="212"/>
      <c r="M100" s="212"/>
      <c r="N100" s="212"/>
      <c r="O100" s="212"/>
      <c r="P100" s="212"/>
      <c r="Q100" s="212"/>
      <c r="R100" s="212"/>
      <c r="S100" s="212"/>
      <c r="T100" s="212"/>
      <c r="U100" s="21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/>
      <c r="AF100" s="212"/>
      <c r="AG100" s="213">
        <f>'21 - SO 02 - Venkovní kan...'!J30</f>
        <v>0</v>
      </c>
      <c r="AH100" s="214"/>
      <c r="AI100" s="214"/>
      <c r="AJ100" s="214"/>
      <c r="AK100" s="214"/>
      <c r="AL100" s="214"/>
      <c r="AM100" s="214"/>
      <c r="AN100" s="213">
        <f t="shared" si="0"/>
        <v>0</v>
      </c>
      <c r="AO100" s="214"/>
      <c r="AP100" s="214"/>
      <c r="AQ100" s="90" t="s">
        <v>84</v>
      </c>
      <c r="AR100" s="87"/>
      <c r="AS100" s="91">
        <v>0</v>
      </c>
      <c r="AT100" s="92">
        <f t="shared" si="1"/>
        <v>0</v>
      </c>
      <c r="AU100" s="93">
        <f>'21 - SO 02 - Venkovní kan...'!P125</f>
        <v>0</v>
      </c>
      <c r="AV100" s="92">
        <f>'21 - SO 02 - Venkovní kan...'!J33</f>
        <v>0</v>
      </c>
      <c r="AW100" s="92">
        <f>'21 - SO 02 - Venkovní kan...'!J34</f>
        <v>0</v>
      </c>
      <c r="AX100" s="92">
        <f>'21 - SO 02 - Venkovní kan...'!J35</f>
        <v>0</v>
      </c>
      <c r="AY100" s="92">
        <f>'21 - SO 02 - Venkovní kan...'!J36</f>
        <v>0</v>
      </c>
      <c r="AZ100" s="92">
        <f>'21 - SO 02 - Venkovní kan...'!F33</f>
        <v>0</v>
      </c>
      <c r="BA100" s="92">
        <f>'21 - SO 02 - Venkovní kan...'!F34</f>
        <v>0</v>
      </c>
      <c r="BB100" s="92">
        <f>'21 - SO 02 - Venkovní kan...'!F35</f>
        <v>0</v>
      </c>
      <c r="BC100" s="92">
        <f>'21 - SO 02 - Venkovní kan...'!F36</f>
        <v>0</v>
      </c>
      <c r="BD100" s="94">
        <f>'21 - SO 02 - Venkovní kan...'!F37</f>
        <v>0</v>
      </c>
      <c r="BT100" s="20" t="s">
        <v>8</v>
      </c>
      <c r="BV100" s="20" t="s">
        <v>79</v>
      </c>
      <c r="BW100" s="20" t="s">
        <v>99</v>
      </c>
      <c r="BX100" s="20" t="s">
        <v>4</v>
      </c>
      <c r="CL100" s="20" t="s">
        <v>1</v>
      </c>
      <c r="CM100" s="20" t="s">
        <v>86</v>
      </c>
    </row>
    <row r="101" spans="1:91" s="6" customFormat="1" ht="16.5" customHeight="1" x14ac:dyDescent="0.2">
      <c r="A101" s="86" t="s">
        <v>81</v>
      </c>
      <c r="B101" s="87"/>
      <c r="C101" s="88"/>
      <c r="D101" s="212" t="s">
        <v>100</v>
      </c>
      <c r="E101" s="212"/>
      <c r="F101" s="212"/>
      <c r="G101" s="212"/>
      <c r="H101" s="212"/>
      <c r="I101" s="89"/>
      <c r="J101" s="212" t="s">
        <v>101</v>
      </c>
      <c r="K101" s="212"/>
      <c r="L101" s="212"/>
      <c r="M101" s="212"/>
      <c r="N101" s="212"/>
      <c r="O101" s="212"/>
      <c r="P101" s="212"/>
      <c r="Q101" s="212"/>
      <c r="R101" s="212"/>
      <c r="S101" s="212"/>
      <c r="T101" s="212"/>
      <c r="U101" s="21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/>
      <c r="AF101" s="212"/>
      <c r="AG101" s="213">
        <f>'9 - Vedlejší náklady - 2....'!J30</f>
        <v>0</v>
      </c>
      <c r="AH101" s="214"/>
      <c r="AI101" s="214"/>
      <c r="AJ101" s="214"/>
      <c r="AK101" s="214"/>
      <c r="AL101" s="214"/>
      <c r="AM101" s="214"/>
      <c r="AN101" s="213">
        <f t="shared" si="0"/>
        <v>0</v>
      </c>
      <c r="AO101" s="214"/>
      <c r="AP101" s="214"/>
      <c r="AQ101" s="90" t="s">
        <v>84</v>
      </c>
      <c r="AR101" s="87"/>
      <c r="AS101" s="95">
        <v>0</v>
      </c>
      <c r="AT101" s="96">
        <f t="shared" si="1"/>
        <v>0</v>
      </c>
      <c r="AU101" s="97">
        <f>'9 - Vedlejší náklady - 2....'!P126</f>
        <v>0</v>
      </c>
      <c r="AV101" s="96">
        <f>'9 - Vedlejší náklady - 2....'!J33</f>
        <v>0</v>
      </c>
      <c r="AW101" s="96">
        <f>'9 - Vedlejší náklady - 2....'!J34</f>
        <v>0</v>
      </c>
      <c r="AX101" s="96">
        <f>'9 - Vedlejší náklady - 2....'!J35</f>
        <v>0</v>
      </c>
      <c r="AY101" s="96">
        <f>'9 - Vedlejší náklady - 2....'!J36</f>
        <v>0</v>
      </c>
      <c r="AZ101" s="96">
        <f>'9 - Vedlejší náklady - 2....'!F33</f>
        <v>0</v>
      </c>
      <c r="BA101" s="96">
        <f>'9 - Vedlejší náklady - 2....'!F34</f>
        <v>0</v>
      </c>
      <c r="BB101" s="96">
        <f>'9 - Vedlejší náklady - 2....'!F35</f>
        <v>0</v>
      </c>
      <c r="BC101" s="96">
        <f>'9 - Vedlejší náklady - 2....'!F36</f>
        <v>0</v>
      </c>
      <c r="BD101" s="98">
        <f>'9 - Vedlejší náklady - 2....'!F37</f>
        <v>0</v>
      </c>
      <c r="BT101" s="20" t="s">
        <v>8</v>
      </c>
      <c r="BV101" s="20" t="s">
        <v>79</v>
      </c>
      <c r="BW101" s="20" t="s">
        <v>102</v>
      </c>
      <c r="BX101" s="20" t="s">
        <v>4</v>
      </c>
      <c r="CL101" s="20" t="s">
        <v>1</v>
      </c>
      <c r="CM101" s="20" t="s">
        <v>86</v>
      </c>
    </row>
    <row r="102" spans="1:91" s="1" customFormat="1" ht="30" customHeight="1" x14ac:dyDescent="0.2">
      <c r="B102" s="50"/>
      <c r="AR102" s="50"/>
    </row>
    <row r="103" spans="1:91" s="1" customFormat="1" ht="6.95" customHeight="1" x14ac:dyDescent="0.2"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50"/>
    </row>
  </sheetData>
  <sheetProtection password="D62F" sheet="1" objects="1" scenarios="1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AN98:AP98"/>
    <mergeCell ref="AG98:AM98"/>
    <mergeCell ref="J96:AF96"/>
    <mergeCell ref="L85:AJ85"/>
    <mergeCell ref="AM87:AN87"/>
    <mergeCell ref="AM89:AP89"/>
    <mergeCell ref="D100:H100"/>
    <mergeCell ref="J100:AF100"/>
    <mergeCell ref="AN101:AP101"/>
    <mergeCell ref="AG101:AM101"/>
    <mergeCell ref="D101:H101"/>
    <mergeCell ref="J101:AF101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11 - SO 01 - Pavilon noso...'!C2" display="/"/>
    <hyperlink ref="A96" location="'12 - Zdravotní technika -...'!C2" display="/"/>
    <hyperlink ref="A97" location="'13 - UT materiál a montáž...'!C2" display="/"/>
    <hyperlink ref="A98" location="'14 - VZT materiál a montá...'!C2" display="/"/>
    <hyperlink ref="A99" location="'15 - Elektroinstalace - 2...'!C2" display="/"/>
    <hyperlink ref="A100" location="'21 - SO 02 - Venkovní kan...'!C2" display="/"/>
    <hyperlink ref="A101" location="'9 - Vedlejší náklady - 2.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76"/>
  <sheetViews>
    <sheetView showGridLines="0" topLeftCell="A1046" zoomScale="85" zoomScaleNormal="85" workbookViewId="0">
      <selection activeCell="I1060" sqref="I106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85</v>
      </c>
      <c r="AZ2" s="21" t="s">
        <v>103</v>
      </c>
      <c r="BA2" s="21" t="s">
        <v>104</v>
      </c>
      <c r="BB2" s="21" t="s">
        <v>1</v>
      </c>
      <c r="BC2" s="21" t="s">
        <v>105</v>
      </c>
      <c r="BD2" s="21" t="s">
        <v>86</v>
      </c>
    </row>
    <row r="3" spans="2:56" ht="6.95" customHeight="1" x14ac:dyDescent="0.2">
      <c r="B3" s="39"/>
      <c r="C3" s="40"/>
      <c r="D3" s="40"/>
      <c r="E3" s="40"/>
      <c r="F3" s="40"/>
      <c r="G3" s="40"/>
      <c r="H3" s="40"/>
      <c r="I3" s="40"/>
      <c r="J3" s="40"/>
      <c r="K3" s="40"/>
      <c r="L3" s="41"/>
      <c r="AT3" s="17" t="s">
        <v>86</v>
      </c>
      <c r="AZ3" s="21" t="s">
        <v>106</v>
      </c>
      <c r="BA3" s="21" t="s">
        <v>107</v>
      </c>
      <c r="BB3" s="21" t="s">
        <v>1</v>
      </c>
      <c r="BC3" s="21" t="s">
        <v>77</v>
      </c>
      <c r="BD3" s="21" t="s">
        <v>86</v>
      </c>
    </row>
    <row r="4" spans="2:56" ht="24.95" customHeight="1" x14ac:dyDescent="0.2">
      <c r="B4" s="41"/>
      <c r="D4" s="42" t="s">
        <v>108</v>
      </c>
      <c r="L4" s="41"/>
      <c r="M4" s="99" t="s">
        <v>11</v>
      </c>
      <c r="AT4" s="17" t="s">
        <v>3</v>
      </c>
      <c r="AZ4" s="21" t="s">
        <v>109</v>
      </c>
      <c r="BA4" s="21" t="s">
        <v>110</v>
      </c>
      <c r="BB4" s="21" t="s">
        <v>1</v>
      </c>
      <c r="BC4" s="21" t="s">
        <v>77</v>
      </c>
      <c r="BD4" s="21" t="s">
        <v>86</v>
      </c>
    </row>
    <row r="5" spans="2:56" ht="6.95" customHeight="1" x14ac:dyDescent="0.2">
      <c r="B5" s="41"/>
      <c r="L5" s="41"/>
      <c r="AZ5" s="21" t="s">
        <v>111</v>
      </c>
      <c r="BA5" s="21" t="s">
        <v>112</v>
      </c>
      <c r="BB5" s="21" t="s">
        <v>1</v>
      </c>
      <c r="BC5" s="21" t="s">
        <v>113</v>
      </c>
      <c r="BD5" s="21" t="s">
        <v>86</v>
      </c>
    </row>
    <row r="6" spans="2:56" ht="12" customHeight="1" x14ac:dyDescent="0.2">
      <c r="B6" s="41"/>
      <c r="D6" s="47" t="s">
        <v>17</v>
      </c>
      <c r="L6" s="41"/>
      <c r="AZ6" s="21" t="s">
        <v>114</v>
      </c>
      <c r="BA6" s="21" t="s">
        <v>115</v>
      </c>
      <c r="BB6" s="21" t="s">
        <v>1</v>
      </c>
      <c r="BC6" s="21" t="s">
        <v>116</v>
      </c>
      <c r="BD6" s="21" t="s">
        <v>86</v>
      </c>
    </row>
    <row r="7" spans="2:56" ht="16.5" customHeight="1" x14ac:dyDescent="0.2">
      <c r="B7" s="41"/>
      <c r="E7" s="241" t="str">
        <f>'Rekapitulace stavby'!K6</f>
        <v>Rek. pavilonu nosorožců 3, ZOO Dvůr Králové - 2.etapa</v>
      </c>
      <c r="F7" s="242"/>
      <c r="G7" s="242"/>
      <c r="H7" s="242"/>
      <c r="L7" s="41"/>
      <c r="AZ7" s="21" t="s">
        <v>117</v>
      </c>
      <c r="BA7" s="21" t="s">
        <v>118</v>
      </c>
      <c r="BB7" s="21" t="s">
        <v>1</v>
      </c>
      <c r="BC7" s="21" t="s">
        <v>119</v>
      </c>
      <c r="BD7" s="21" t="s">
        <v>86</v>
      </c>
    </row>
    <row r="8" spans="2:56" s="1" customFormat="1" ht="12" customHeight="1" x14ac:dyDescent="0.2">
      <c r="B8" s="50"/>
      <c r="D8" s="47" t="s">
        <v>120</v>
      </c>
      <c r="L8" s="50"/>
      <c r="AZ8" s="21" t="s">
        <v>121</v>
      </c>
      <c r="BA8" s="21" t="s">
        <v>122</v>
      </c>
      <c r="BB8" s="21" t="s">
        <v>1</v>
      </c>
      <c r="BC8" s="21" t="s">
        <v>123</v>
      </c>
      <c r="BD8" s="21" t="s">
        <v>86</v>
      </c>
    </row>
    <row r="9" spans="2:56" s="1" customFormat="1" ht="16.5" customHeight="1" x14ac:dyDescent="0.2">
      <c r="B9" s="50"/>
      <c r="E9" s="220" t="s">
        <v>124</v>
      </c>
      <c r="F9" s="240"/>
      <c r="G9" s="240"/>
      <c r="H9" s="240"/>
      <c r="L9" s="50"/>
      <c r="AZ9" s="21" t="s">
        <v>125</v>
      </c>
      <c r="BA9" s="21" t="s">
        <v>126</v>
      </c>
      <c r="BB9" s="21" t="s">
        <v>1</v>
      </c>
      <c r="BC9" s="21" t="s">
        <v>127</v>
      </c>
      <c r="BD9" s="21" t="s">
        <v>86</v>
      </c>
    </row>
    <row r="10" spans="2:56" s="1" customFormat="1" x14ac:dyDescent="0.2">
      <c r="B10" s="50"/>
      <c r="L10" s="50"/>
      <c r="AZ10" s="21" t="s">
        <v>128</v>
      </c>
      <c r="BA10" s="21" t="s">
        <v>129</v>
      </c>
      <c r="BB10" s="21" t="s">
        <v>1</v>
      </c>
      <c r="BC10" s="21" t="s">
        <v>130</v>
      </c>
      <c r="BD10" s="21" t="s">
        <v>86</v>
      </c>
    </row>
    <row r="11" spans="2:56" s="1" customFormat="1" ht="12" customHeight="1" x14ac:dyDescent="0.2">
      <c r="B11" s="50"/>
      <c r="D11" s="47" t="s">
        <v>19</v>
      </c>
      <c r="F11" s="48" t="s">
        <v>1</v>
      </c>
      <c r="I11" s="47" t="s">
        <v>20</v>
      </c>
      <c r="J11" s="48" t="s">
        <v>1</v>
      </c>
      <c r="L11" s="50"/>
      <c r="AZ11" s="21" t="s">
        <v>131</v>
      </c>
      <c r="BA11" s="21" t="s">
        <v>132</v>
      </c>
      <c r="BB11" s="21" t="s">
        <v>1</v>
      </c>
      <c r="BC11" s="21" t="s">
        <v>133</v>
      </c>
      <c r="BD11" s="21" t="s">
        <v>86</v>
      </c>
    </row>
    <row r="12" spans="2:56" s="1" customFormat="1" ht="12" customHeight="1" x14ac:dyDescent="0.2">
      <c r="B12" s="50"/>
      <c r="D12" s="47" t="s">
        <v>21</v>
      </c>
      <c r="F12" s="48" t="s">
        <v>22</v>
      </c>
      <c r="I12" s="47" t="s">
        <v>23</v>
      </c>
      <c r="J12" s="100" t="str">
        <f>'Rekapitulace stavby'!AN8</f>
        <v>19. 3. 2024</v>
      </c>
      <c r="L12" s="50"/>
      <c r="AZ12" s="21" t="s">
        <v>134</v>
      </c>
      <c r="BA12" s="21" t="s">
        <v>135</v>
      </c>
      <c r="BB12" s="21" t="s">
        <v>1</v>
      </c>
      <c r="BC12" s="21" t="s">
        <v>136</v>
      </c>
      <c r="BD12" s="21" t="s">
        <v>86</v>
      </c>
    </row>
    <row r="13" spans="2:56" s="1" customFormat="1" ht="10.9" customHeight="1" x14ac:dyDescent="0.2">
      <c r="B13" s="50"/>
      <c r="L13" s="50"/>
      <c r="AZ13" s="21" t="s">
        <v>137</v>
      </c>
      <c r="BA13" s="21" t="s">
        <v>138</v>
      </c>
      <c r="BB13" s="21" t="s">
        <v>1</v>
      </c>
      <c r="BC13" s="21" t="s">
        <v>139</v>
      </c>
      <c r="BD13" s="21" t="s">
        <v>86</v>
      </c>
    </row>
    <row r="14" spans="2:56" s="1" customFormat="1" ht="12" customHeight="1" x14ac:dyDescent="0.2">
      <c r="B14" s="50"/>
      <c r="D14" s="47" t="s">
        <v>25</v>
      </c>
      <c r="I14" s="47" t="s">
        <v>26</v>
      </c>
      <c r="J14" s="48" t="s">
        <v>1</v>
      </c>
      <c r="L14" s="50"/>
      <c r="AZ14" s="21" t="s">
        <v>140</v>
      </c>
      <c r="BA14" s="21" t="s">
        <v>141</v>
      </c>
      <c r="BB14" s="21" t="s">
        <v>1</v>
      </c>
      <c r="BC14" s="21" t="s">
        <v>142</v>
      </c>
      <c r="BD14" s="21" t="s">
        <v>86</v>
      </c>
    </row>
    <row r="15" spans="2:56" s="1" customFormat="1" ht="18" customHeight="1" x14ac:dyDescent="0.2">
      <c r="B15" s="50"/>
      <c r="E15" s="48" t="s">
        <v>27</v>
      </c>
      <c r="I15" s="47" t="s">
        <v>28</v>
      </c>
      <c r="J15" s="48" t="s">
        <v>1</v>
      </c>
      <c r="L15" s="50"/>
      <c r="AZ15" s="21" t="s">
        <v>143</v>
      </c>
      <c r="BA15" s="21" t="s">
        <v>144</v>
      </c>
      <c r="BB15" s="21" t="s">
        <v>1</v>
      </c>
      <c r="BC15" s="21" t="s">
        <v>145</v>
      </c>
      <c r="BD15" s="21" t="s">
        <v>86</v>
      </c>
    </row>
    <row r="16" spans="2:56" s="1" customFormat="1" ht="6.95" customHeight="1" x14ac:dyDescent="0.2">
      <c r="B16" s="50"/>
      <c r="L16" s="50"/>
      <c r="AZ16" s="21" t="s">
        <v>146</v>
      </c>
      <c r="BA16" s="21" t="s">
        <v>147</v>
      </c>
      <c r="BB16" s="21" t="s">
        <v>1</v>
      </c>
      <c r="BC16" s="21" t="s">
        <v>148</v>
      </c>
      <c r="BD16" s="21" t="s">
        <v>86</v>
      </c>
    </row>
    <row r="17" spans="2:56" s="1" customFormat="1" ht="12" customHeight="1" x14ac:dyDescent="0.2">
      <c r="B17" s="50"/>
      <c r="D17" s="47" t="s">
        <v>29</v>
      </c>
      <c r="I17" s="47" t="s">
        <v>26</v>
      </c>
      <c r="J17" s="38" t="str">
        <f>'Rekapitulace stavby'!AN13</f>
        <v>Vyplň údaj</v>
      </c>
      <c r="L17" s="50"/>
      <c r="AZ17" s="21" t="s">
        <v>149</v>
      </c>
      <c r="BA17" s="21" t="s">
        <v>150</v>
      </c>
      <c r="BB17" s="21" t="s">
        <v>1</v>
      </c>
      <c r="BC17" s="21" t="s">
        <v>151</v>
      </c>
      <c r="BD17" s="21" t="s">
        <v>86</v>
      </c>
    </row>
    <row r="18" spans="2:56" s="1" customFormat="1" ht="18" customHeight="1" x14ac:dyDescent="0.2">
      <c r="B18" s="50"/>
      <c r="E18" s="243" t="str">
        <f>'Rekapitulace stavby'!E14</f>
        <v>Vyplň údaj</v>
      </c>
      <c r="F18" s="244"/>
      <c r="G18" s="244"/>
      <c r="H18" s="244"/>
      <c r="I18" s="47" t="s">
        <v>28</v>
      </c>
      <c r="J18" s="38" t="str">
        <f>'Rekapitulace stavby'!AN14</f>
        <v>Vyplň údaj</v>
      </c>
      <c r="L18" s="50"/>
      <c r="AZ18" s="21" t="s">
        <v>152</v>
      </c>
      <c r="BA18" s="21" t="s">
        <v>153</v>
      </c>
      <c r="BB18" s="21" t="s">
        <v>1</v>
      </c>
      <c r="BC18" s="21" t="s">
        <v>154</v>
      </c>
      <c r="BD18" s="21" t="s">
        <v>86</v>
      </c>
    </row>
    <row r="19" spans="2:56" s="1" customFormat="1" ht="6.95" customHeight="1" x14ac:dyDescent="0.2">
      <c r="B19" s="50"/>
      <c r="L19" s="50"/>
      <c r="AZ19" s="21" t="s">
        <v>155</v>
      </c>
      <c r="BA19" s="21" t="s">
        <v>156</v>
      </c>
      <c r="BB19" s="21" t="s">
        <v>1</v>
      </c>
      <c r="BC19" s="21" t="s">
        <v>157</v>
      </c>
      <c r="BD19" s="21" t="s">
        <v>86</v>
      </c>
    </row>
    <row r="20" spans="2:56" s="1" customFormat="1" ht="12" customHeight="1" x14ac:dyDescent="0.2">
      <c r="B20" s="50"/>
      <c r="D20" s="47" t="s">
        <v>31</v>
      </c>
      <c r="I20" s="47" t="s">
        <v>26</v>
      </c>
      <c r="J20" s="48" t="s">
        <v>1</v>
      </c>
      <c r="L20" s="50"/>
      <c r="AZ20" s="21" t="s">
        <v>158</v>
      </c>
      <c r="BA20" s="21" t="s">
        <v>159</v>
      </c>
      <c r="BB20" s="21" t="s">
        <v>1</v>
      </c>
      <c r="BC20" s="21" t="s">
        <v>160</v>
      </c>
      <c r="BD20" s="21" t="s">
        <v>86</v>
      </c>
    </row>
    <row r="21" spans="2:56" s="1" customFormat="1" ht="18" customHeight="1" x14ac:dyDescent="0.2">
      <c r="B21" s="50"/>
      <c r="E21" s="48" t="s">
        <v>32</v>
      </c>
      <c r="I21" s="47" t="s">
        <v>28</v>
      </c>
      <c r="J21" s="48" t="s">
        <v>1</v>
      </c>
      <c r="L21" s="50"/>
      <c r="AZ21" s="21" t="s">
        <v>161</v>
      </c>
      <c r="BA21" s="21" t="s">
        <v>162</v>
      </c>
      <c r="BB21" s="21" t="s">
        <v>1</v>
      </c>
      <c r="BC21" s="21" t="s">
        <v>163</v>
      </c>
      <c r="BD21" s="21" t="s">
        <v>86</v>
      </c>
    </row>
    <row r="22" spans="2:56" s="1" customFormat="1" ht="6.95" customHeight="1" x14ac:dyDescent="0.2">
      <c r="B22" s="50"/>
      <c r="L22" s="50"/>
      <c r="AZ22" s="21" t="s">
        <v>164</v>
      </c>
      <c r="BA22" s="21" t="s">
        <v>165</v>
      </c>
      <c r="BB22" s="21" t="s">
        <v>1</v>
      </c>
      <c r="BC22" s="21" t="s">
        <v>166</v>
      </c>
      <c r="BD22" s="21" t="s">
        <v>86</v>
      </c>
    </row>
    <row r="23" spans="2:56" s="1" customFormat="1" ht="12" customHeight="1" x14ac:dyDescent="0.2">
      <c r="B23" s="50"/>
      <c r="D23" s="47" t="s">
        <v>34</v>
      </c>
      <c r="I23" s="47" t="s">
        <v>26</v>
      </c>
      <c r="J23" s="48" t="s">
        <v>1</v>
      </c>
      <c r="L23" s="50"/>
      <c r="AZ23" s="21" t="s">
        <v>167</v>
      </c>
      <c r="BA23" s="21" t="s">
        <v>168</v>
      </c>
      <c r="BB23" s="21" t="s">
        <v>1</v>
      </c>
      <c r="BC23" s="21" t="s">
        <v>169</v>
      </c>
      <c r="BD23" s="21" t="s">
        <v>86</v>
      </c>
    </row>
    <row r="24" spans="2:56" s="1" customFormat="1" ht="18" customHeight="1" x14ac:dyDescent="0.2">
      <c r="B24" s="50"/>
      <c r="E24" s="48" t="s">
        <v>35</v>
      </c>
      <c r="I24" s="47" t="s">
        <v>28</v>
      </c>
      <c r="J24" s="48" t="s">
        <v>1</v>
      </c>
      <c r="L24" s="50"/>
      <c r="AZ24" s="21" t="s">
        <v>170</v>
      </c>
      <c r="BA24" s="21" t="s">
        <v>171</v>
      </c>
      <c r="BB24" s="21" t="s">
        <v>1</v>
      </c>
      <c r="BC24" s="21" t="s">
        <v>77</v>
      </c>
      <c r="BD24" s="21" t="s">
        <v>86</v>
      </c>
    </row>
    <row r="25" spans="2:56" s="1" customFormat="1" ht="6.95" customHeight="1" x14ac:dyDescent="0.2">
      <c r="B25" s="50"/>
      <c r="L25" s="50"/>
      <c r="AZ25" s="21" t="s">
        <v>172</v>
      </c>
      <c r="BA25" s="21" t="s">
        <v>173</v>
      </c>
      <c r="BB25" s="21" t="s">
        <v>1</v>
      </c>
      <c r="BC25" s="21" t="s">
        <v>174</v>
      </c>
      <c r="BD25" s="21" t="s">
        <v>86</v>
      </c>
    </row>
    <row r="26" spans="2:56" s="1" customFormat="1" ht="12" customHeight="1" x14ac:dyDescent="0.2">
      <c r="B26" s="50"/>
      <c r="D26" s="47" t="s">
        <v>36</v>
      </c>
      <c r="L26" s="50"/>
      <c r="AZ26" s="21" t="s">
        <v>175</v>
      </c>
      <c r="BA26" s="21" t="s">
        <v>176</v>
      </c>
      <c r="BB26" s="21" t="s">
        <v>1</v>
      </c>
      <c r="BC26" s="21" t="s">
        <v>177</v>
      </c>
      <c r="BD26" s="21" t="s">
        <v>86</v>
      </c>
    </row>
    <row r="27" spans="2:56" s="7" customFormat="1" ht="16.5" customHeight="1" x14ac:dyDescent="0.2">
      <c r="B27" s="101"/>
      <c r="E27" s="239" t="s">
        <v>1</v>
      </c>
      <c r="F27" s="239"/>
      <c r="G27" s="239"/>
      <c r="H27" s="239"/>
      <c r="L27" s="101"/>
      <c r="AZ27" s="22" t="s">
        <v>178</v>
      </c>
      <c r="BA27" s="22" t="s">
        <v>179</v>
      </c>
      <c r="BB27" s="22" t="s">
        <v>1</v>
      </c>
      <c r="BC27" s="22" t="s">
        <v>180</v>
      </c>
      <c r="BD27" s="22" t="s">
        <v>86</v>
      </c>
    </row>
    <row r="28" spans="2:56" s="1" customFormat="1" ht="6.95" customHeight="1" x14ac:dyDescent="0.2">
      <c r="B28" s="50"/>
      <c r="L28" s="50"/>
      <c r="AZ28" s="21" t="s">
        <v>181</v>
      </c>
      <c r="BA28" s="21" t="s">
        <v>182</v>
      </c>
      <c r="BB28" s="21" t="s">
        <v>1</v>
      </c>
      <c r="BC28" s="21" t="s">
        <v>183</v>
      </c>
      <c r="BD28" s="21" t="s">
        <v>86</v>
      </c>
    </row>
    <row r="29" spans="2:56" s="1" customFormat="1" ht="6.95" customHeight="1" x14ac:dyDescent="0.2">
      <c r="B29" s="50"/>
      <c r="D29" s="69"/>
      <c r="E29" s="69"/>
      <c r="F29" s="69"/>
      <c r="G29" s="69"/>
      <c r="H29" s="69"/>
      <c r="I29" s="69"/>
      <c r="J29" s="69"/>
      <c r="K29" s="69"/>
      <c r="L29" s="50"/>
      <c r="AZ29" s="21" t="s">
        <v>184</v>
      </c>
      <c r="BA29" s="21" t="s">
        <v>185</v>
      </c>
      <c r="BB29" s="21" t="s">
        <v>1</v>
      </c>
      <c r="BC29" s="21" t="s">
        <v>186</v>
      </c>
      <c r="BD29" s="21" t="s">
        <v>86</v>
      </c>
    </row>
    <row r="30" spans="2:56" s="1" customFormat="1" ht="25.35" customHeight="1" x14ac:dyDescent="0.2">
      <c r="B30" s="50"/>
      <c r="D30" s="102" t="s">
        <v>37</v>
      </c>
      <c r="J30" s="103">
        <f>ROUND(J137, 0)</f>
        <v>0</v>
      </c>
      <c r="L30" s="50"/>
      <c r="AZ30" s="21" t="s">
        <v>187</v>
      </c>
      <c r="BA30" s="21" t="s">
        <v>188</v>
      </c>
      <c r="BB30" s="21" t="s">
        <v>1</v>
      </c>
      <c r="BC30" s="21" t="s">
        <v>189</v>
      </c>
      <c r="BD30" s="21" t="s">
        <v>86</v>
      </c>
    </row>
    <row r="31" spans="2:56" s="1" customFormat="1" ht="6.95" customHeight="1" x14ac:dyDescent="0.2">
      <c r="B31" s="50"/>
      <c r="D31" s="69"/>
      <c r="E31" s="69"/>
      <c r="F31" s="69"/>
      <c r="G31" s="69"/>
      <c r="H31" s="69"/>
      <c r="I31" s="69"/>
      <c r="J31" s="69"/>
      <c r="K31" s="69"/>
      <c r="L31" s="50"/>
      <c r="AZ31" s="21" t="s">
        <v>190</v>
      </c>
      <c r="BA31" s="21" t="s">
        <v>191</v>
      </c>
      <c r="BB31" s="21" t="s">
        <v>1</v>
      </c>
      <c r="BC31" s="21" t="s">
        <v>192</v>
      </c>
      <c r="BD31" s="21" t="s">
        <v>86</v>
      </c>
    </row>
    <row r="32" spans="2:56" s="1" customFormat="1" ht="14.45" customHeight="1" x14ac:dyDescent="0.2">
      <c r="B32" s="50"/>
      <c r="F32" s="104" t="s">
        <v>39</v>
      </c>
      <c r="I32" s="104" t="s">
        <v>38</v>
      </c>
      <c r="J32" s="104" t="s">
        <v>40</v>
      </c>
      <c r="L32" s="50"/>
      <c r="AZ32" s="21" t="s">
        <v>193</v>
      </c>
      <c r="BA32" s="21" t="s">
        <v>194</v>
      </c>
      <c r="BB32" s="21" t="s">
        <v>1</v>
      </c>
      <c r="BC32" s="21" t="s">
        <v>195</v>
      </c>
      <c r="BD32" s="21" t="s">
        <v>86</v>
      </c>
    </row>
    <row r="33" spans="2:56" s="1" customFormat="1" ht="14.45" customHeight="1" x14ac:dyDescent="0.2">
      <c r="B33" s="50"/>
      <c r="D33" s="105" t="s">
        <v>41</v>
      </c>
      <c r="E33" s="47" t="s">
        <v>42</v>
      </c>
      <c r="F33" s="106">
        <f>ROUND((SUM(BE137:BE1175)),  0)</f>
        <v>0</v>
      </c>
      <c r="I33" s="107">
        <v>0.21</v>
      </c>
      <c r="J33" s="106">
        <f>ROUND(((SUM(BE137:BE1175))*I33),  0)</f>
        <v>0</v>
      </c>
      <c r="L33" s="50"/>
      <c r="AZ33" s="21" t="s">
        <v>196</v>
      </c>
      <c r="BA33" s="21" t="s">
        <v>197</v>
      </c>
      <c r="BB33" s="21" t="s">
        <v>1</v>
      </c>
      <c r="BC33" s="21" t="s">
        <v>198</v>
      </c>
      <c r="BD33" s="21" t="s">
        <v>86</v>
      </c>
    </row>
    <row r="34" spans="2:56" s="1" customFormat="1" ht="14.45" customHeight="1" x14ac:dyDescent="0.2">
      <c r="B34" s="50"/>
      <c r="E34" s="47" t="s">
        <v>43</v>
      </c>
      <c r="F34" s="106">
        <f>ROUND((SUM(BF137:BF1175)),  0)</f>
        <v>0</v>
      </c>
      <c r="I34" s="107">
        <v>0.12</v>
      </c>
      <c r="J34" s="106">
        <f>ROUND(((SUM(BF137:BF1175))*I34),  0)</f>
        <v>0</v>
      </c>
      <c r="L34" s="50"/>
      <c r="AZ34" s="21" t="s">
        <v>199</v>
      </c>
      <c r="BA34" s="21" t="s">
        <v>200</v>
      </c>
      <c r="BB34" s="21" t="s">
        <v>1</v>
      </c>
      <c r="BC34" s="21" t="s">
        <v>201</v>
      </c>
      <c r="BD34" s="21" t="s">
        <v>86</v>
      </c>
    </row>
    <row r="35" spans="2:56" s="1" customFormat="1" ht="14.45" hidden="1" customHeight="1" x14ac:dyDescent="0.2">
      <c r="B35" s="50"/>
      <c r="E35" s="47" t="s">
        <v>44</v>
      </c>
      <c r="F35" s="106">
        <f>ROUND((SUM(BG137:BG1175)),  0)</f>
        <v>0</v>
      </c>
      <c r="I35" s="107">
        <v>0.21</v>
      </c>
      <c r="J35" s="106">
        <f>0</f>
        <v>0</v>
      </c>
      <c r="L35" s="50"/>
      <c r="AZ35" s="21" t="s">
        <v>202</v>
      </c>
      <c r="BA35" s="21" t="s">
        <v>203</v>
      </c>
      <c r="BB35" s="21" t="s">
        <v>1</v>
      </c>
      <c r="BC35" s="21" t="s">
        <v>204</v>
      </c>
      <c r="BD35" s="21" t="s">
        <v>86</v>
      </c>
    </row>
    <row r="36" spans="2:56" s="1" customFormat="1" ht="14.45" hidden="1" customHeight="1" x14ac:dyDescent="0.2">
      <c r="B36" s="50"/>
      <c r="E36" s="47" t="s">
        <v>45</v>
      </c>
      <c r="F36" s="106">
        <f>ROUND((SUM(BH137:BH1175)),  0)</f>
        <v>0</v>
      </c>
      <c r="I36" s="107">
        <v>0.12</v>
      </c>
      <c r="J36" s="106">
        <f>0</f>
        <v>0</v>
      </c>
      <c r="L36" s="50"/>
    </row>
    <row r="37" spans="2:56" s="1" customFormat="1" ht="14.45" hidden="1" customHeight="1" x14ac:dyDescent="0.2">
      <c r="B37" s="50"/>
      <c r="E37" s="47" t="s">
        <v>46</v>
      </c>
      <c r="F37" s="106">
        <f>ROUND((SUM(BI137:BI1175)),  0)</f>
        <v>0</v>
      </c>
      <c r="I37" s="107">
        <v>0</v>
      </c>
      <c r="J37" s="106">
        <f>0</f>
        <v>0</v>
      </c>
      <c r="L37" s="50"/>
    </row>
    <row r="38" spans="2:56" s="1" customFormat="1" ht="6.95" customHeight="1" x14ac:dyDescent="0.2">
      <c r="B38" s="50"/>
      <c r="L38" s="50"/>
    </row>
    <row r="39" spans="2:56" s="1" customFormat="1" ht="25.35" customHeight="1" x14ac:dyDescent="0.2">
      <c r="B39" s="50"/>
      <c r="C39" s="108"/>
      <c r="D39" s="109" t="s">
        <v>47</v>
      </c>
      <c r="E39" s="72"/>
      <c r="F39" s="72"/>
      <c r="G39" s="110" t="s">
        <v>48</v>
      </c>
      <c r="H39" s="111" t="s">
        <v>49</v>
      </c>
      <c r="I39" s="72"/>
      <c r="J39" s="112">
        <f>SUM(J30:J37)</f>
        <v>0</v>
      </c>
      <c r="K39" s="113"/>
      <c r="L39" s="50"/>
    </row>
    <row r="40" spans="2:56" s="1" customFormat="1" ht="14.45" customHeight="1" x14ac:dyDescent="0.2">
      <c r="B40" s="50"/>
      <c r="L40" s="50"/>
    </row>
    <row r="41" spans="2:56" ht="14.45" customHeight="1" x14ac:dyDescent="0.2">
      <c r="B41" s="41"/>
      <c r="L41" s="41"/>
    </row>
    <row r="42" spans="2:56" ht="14.45" customHeight="1" x14ac:dyDescent="0.2">
      <c r="B42" s="41"/>
      <c r="L42" s="41"/>
    </row>
    <row r="43" spans="2:56" ht="14.45" customHeight="1" x14ac:dyDescent="0.2">
      <c r="B43" s="41"/>
      <c r="L43" s="41"/>
    </row>
    <row r="44" spans="2:56" ht="14.45" customHeight="1" x14ac:dyDescent="0.2">
      <c r="B44" s="41"/>
      <c r="L44" s="41"/>
    </row>
    <row r="45" spans="2:56" ht="14.45" customHeight="1" x14ac:dyDescent="0.2">
      <c r="B45" s="41"/>
      <c r="L45" s="41"/>
    </row>
    <row r="46" spans="2:56" ht="14.45" customHeight="1" x14ac:dyDescent="0.2">
      <c r="B46" s="41"/>
      <c r="L46" s="41"/>
    </row>
    <row r="47" spans="2:56" ht="14.45" customHeight="1" x14ac:dyDescent="0.2">
      <c r="B47" s="41"/>
      <c r="L47" s="41"/>
    </row>
    <row r="48" spans="2:56" ht="14.45" customHeight="1" x14ac:dyDescent="0.2">
      <c r="B48" s="41"/>
      <c r="L48" s="41"/>
    </row>
    <row r="49" spans="2:12" ht="14.45" customHeight="1" x14ac:dyDescent="0.2">
      <c r="B49" s="41"/>
      <c r="L49" s="41"/>
    </row>
    <row r="50" spans="2:12" s="1" customFormat="1" ht="14.45" customHeight="1" x14ac:dyDescent="0.2">
      <c r="B50" s="50"/>
      <c r="D50" s="58" t="s">
        <v>50</v>
      </c>
      <c r="E50" s="59"/>
      <c r="F50" s="59"/>
      <c r="G50" s="58" t="s">
        <v>51</v>
      </c>
      <c r="H50" s="59"/>
      <c r="I50" s="59"/>
      <c r="J50" s="59"/>
      <c r="K50" s="59"/>
      <c r="L50" s="50"/>
    </row>
    <row r="51" spans="2:12" x14ac:dyDescent="0.2">
      <c r="B51" s="41"/>
      <c r="L51" s="41"/>
    </row>
    <row r="52" spans="2:12" x14ac:dyDescent="0.2">
      <c r="B52" s="41"/>
      <c r="L52" s="41"/>
    </row>
    <row r="53" spans="2:12" x14ac:dyDescent="0.2">
      <c r="B53" s="41"/>
      <c r="L53" s="41"/>
    </row>
    <row r="54" spans="2:12" x14ac:dyDescent="0.2">
      <c r="B54" s="41"/>
      <c r="L54" s="41"/>
    </row>
    <row r="55" spans="2:12" x14ac:dyDescent="0.2">
      <c r="B55" s="41"/>
      <c r="L55" s="41"/>
    </row>
    <row r="56" spans="2:12" x14ac:dyDescent="0.2">
      <c r="B56" s="41"/>
      <c r="L56" s="41"/>
    </row>
    <row r="57" spans="2:12" x14ac:dyDescent="0.2">
      <c r="B57" s="41"/>
      <c r="L57" s="41"/>
    </row>
    <row r="58" spans="2:12" x14ac:dyDescent="0.2">
      <c r="B58" s="41"/>
      <c r="L58" s="41"/>
    </row>
    <row r="59" spans="2:12" x14ac:dyDescent="0.2">
      <c r="B59" s="41"/>
      <c r="L59" s="41"/>
    </row>
    <row r="60" spans="2:12" x14ac:dyDescent="0.2">
      <c r="B60" s="41"/>
      <c r="L60" s="41"/>
    </row>
    <row r="61" spans="2:12" s="1" customFormat="1" ht="12.75" x14ac:dyDescent="0.2">
      <c r="B61" s="50"/>
      <c r="D61" s="60" t="s">
        <v>52</v>
      </c>
      <c r="E61" s="52"/>
      <c r="F61" s="114" t="s">
        <v>53</v>
      </c>
      <c r="G61" s="60" t="s">
        <v>52</v>
      </c>
      <c r="H61" s="52"/>
      <c r="I61" s="52"/>
      <c r="J61" s="115" t="s">
        <v>53</v>
      </c>
      <c r="K61" s="52"/>
      <c r="L61" s="50"/>
    </row>
    <row r="62" spans="2:12" x14ac:dyDescent="0.2">
      <c r="B62" s="41"/>
      <c r="L62" s="41"/>
    </row>
    <row r="63" spans="2:12" x14ac:dyDescent="0.2">
      <c r="B63" s="41"/>
      <c r="L63" s="41"/>
    </row>
    <row r="64" spans="2:12" x14ac:dyDescent="0.2">
      <c r="B64" s="41"/>
      <c r="L64" s="41"/>
    </row>
    <row r="65" spans="2:12" s="1" customFormat="1" ht="12.75" x14ac:dyDescent="0.2">
      <c r="B65" s="50"/>
      <c r="D65" s="58" t="s">
        <v>54</v>
      </c>
      <c r="E65" s="59"/>
      <c r="F65" s="59"/>
      <c r="G65" s="58" t="s">
        <v>55</v>
      </c>
      <c r="H65" s="59"/>
      <c r="I65" s="59"/>
      <c r="J65" s="59"/>
      <c r="K65" s="59"/>
      <c r="L65" s="50"/>
    </row>
    <row r="66" spans="2:12" x14ac:dyDescent="0.2">
      <c r="B66" s="41"/>
      <c r="L66" s="41"/>
    </row>
    <row r="67" spans="2:12" x14ac:dyDescent="0.2">
      <c r="B67" s="41"/>
      <c r="L67" s="41"/>
    </row>
    <row r="68" spans="2:12" x14ac:dyDescent="0.2">
      <c r="B68" s="41"/>
      <c r="L68" s="41"/>
    </row>
    <row r="69" spans="2:12" x14ac:dyDescent="0.2">
      <c r="B69" s="41"/>
      <c r="L69" s="41"/>
    </row>
    <row r="70" spans="2:12" x14ac:dyDescent="0.2">
      <c r="B70" s="41"/>
      <c r="L70" s="41"/>
    </row>
    <row r="71" spans="2:12" x14ac:dyDescent="0.2">
      <c r="B71" s="41"/>
      <c r="L71" s="41"/>
    </row>
    <row r="72" spans="2:12" x14ac:dyDescent="0.2">
      <c r="B72" s="41"/>
      <c r="L72" s="41"/>
    </row>
    <row r="73" spans="2:12" x14ac:dyDescent="0.2">
      <c r="B73" s="41"/>
      <c r="L73" s="41"/>
    </row>
    <row r="74" spans="2:12" x14ac:dyDescent="0.2">
      <c r="B74" s="41"/>
      <c r="L74" s="41"/>
    </row>
    <row r="75" spans="2:12" x14ac:dyDescent="0.2">
      <c r="B75" s="41"/>
      <c r="L75" s="41"/>
    </row>
    <row r="76" spans="2:12" s="1" customFormat="1" ht="12.75" x14ac:dyDescent="0.2">
      <c r="B76" s="50"/>
      <c r="D76" s="60" t="s">
        <v>52</v>
      </c>
      <c r="E76" s="52"/>
      <c r="F76" s="114" t="s">
        <v>53</v>
      </c>
      <c r="G76" s="60" t="s">
        <v>52</v>
      </c>
      <c r="H76" s="52"/>
      <c r="I76" s="52"/>
      <c r="J76" s="115" t="s">
        <v>53</v>
      </c>
      <c r="K76" s="52"/>
      <c r="L76" s="50"/>
    </row>
    <row r="77" spans="2:12" s="1" customFormat="1" ht="14.45" customHeight="1" x14ac:dyDescent="0.2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0"/>
    </row>
    <row r="81" spans="2:47" s="1" customFormat="1" ht="6.95" customHeight="1" x14ac:dyDescent="0.2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0"/>
    </row>
    <row r="82" spans="2:47" s="1" customFormat="1" ht="24.95" customHeight="1" x14ac:dyDescent="0.2">
      <c r="B82" s="50"/>
      <c r="C82" s="42" t="s">
        <v>205</v>
      </c>
      <c r="L82" s="50"/>
    </row>
    <row r="83" spans="2:47" s="1" customFormat="1" ht="6.95" customHeight="1" x14ac:dyDescent="0.2">
      <c r="B83" s="50"/>
      <c r="L83" s="50"/>
    </row>
    <row r="84" spans="2:47" s="1" customFormat="1" ht="12" customHeight="1" x14ac:dyDescent="0.2">
      <c r="B84" s="50"/>
      <c r="C84" s="47" t="s">
        <v>17</v>
      </c>
      <c r="L84" s="50"/>
    </row>
    <row r="85" spans="2:47" s="1" customFormat="1" ht="16.5" customHeight="1" x14ac:dyDescent="0.2">
      <c r="B85" s="50"/>
      <c r="E85" s="241" t="str">
        <f>E7</f>
        <v>Rek. pavilonu nosorožců 3, ZOO Dvůr Králové - 2.etapa</v>
      </c>
      <c r="F85" s="242"/>
      <c r="G85" s="242"/>
      <c r="H85" s="242"/>
      <c r="L85" s="50"/>
    </row>
    <row r="86" spans="2:47" s="1" customFormat="1" ht="12" customHeight="1" x14ac:dyDescent="0.2">
      <c r="B86" s="50"/>
      <c r="C86" s="47" t="s">
        <v>120</v>
      </c>
      <c r="L86" s="50"/>
    </row>
    <row r="87" spans="2:47" s="1" customFormat="1" ht="16.5" customHeight="1" x14ac:dyDescent="0.2">
      <c r="B87" s="50"/>
      <c r="E87" s="220" t="str">
        <f>E9</f>
        <v>11 - SO 01 - Pavilon nosorožců - 2.etapa</v>
      </c>
      <c r="F87" s="240"/>
      <c r="G87" s="240"/>
      <c r="H87" s="240"/>
      <c r="L87" s="50"/>
    </row>
    <row r="88" spans="2:47" s="1" customFormat="1" ht="6.95" customHeight="1" x14ac:dyDescent="0.2">
      <c r="B88" s="50"/>
      <c r="L88" s="50"/>
    </row>
    <row r="89" spans="2:47" s="1" customFormat="1" ht="12" customHeight="1" x14ac:dyDescent="0.2">
      <c r="B89" s="50"/>
      <c r="C89" s="47" t="s">
        <v>21</v>
      </c>
      <c r="F89" s="48" t="str">
        <f>F12</f>
        <v>Dvůr Králové nad Labem</v>
      </c>
      <c r="I89" s="47" t="s">
        <v>23</v>
      </c>
      <c r="J89" s="100" t="str">
        <f>IF(J12="","",J12)</f>
        <v>19. 3. 2024</v>
      </c>
      <c r="L89" s="50"/>
    </row>
    <row r="90" spans="2:47" s="1" customFormat="1" ht="6.95" customHeight="1" x14ac:dyDescent="0.2">
      <c r="B90" s="50"/>
      <c r="L90" s="50"/>
    </row>
    <row r="91" spans="2:47" s="1" customFormat="1" ht="40.15" customHeight="1" x14ac:dyDescent="0.2">
      <c r="B91" s="50"/>
      <c r="C91" s="47" t="s">
        <v>25</v>
      </c>
      <c r="F91" s="48" t="str">
        <f>E15</f>
        <v>ZOO Dvůr Králové a.s., Štefánikova 1029, D.K.n.L.</v>
      </c>
      <c r="I91" s="47" t="s">
        <v>31</v>
      </c>
      <c r="J91" s="116" t="str">
        <f>E21</f>
        <v>Projektis DK s.r.o., Legionářská 562, D.K.n.L.</v>
      </c>
      <c r="L91" s="50"/>
    </row>
    <row r="92" spans="2:47" s="1" customFormat="1" ht="15.2" customHeight="1" x14ac:dyDescent="0.2">
      <c r="B92" s="50"/>
      <c r="C92" s="47" t="s">
        <v>29</v>
      </c>
      <c r="F92" s="48" t="str">
        <f>IF(E18="","",E18)</f>
        <v>Vyplň údaj</v>
      </c>
      <c r="I92" s="47" t="s">
        <v>34</v>
      </c>
      <c r="J92" s="116" t="str">
        <f>E24</f>
        <v>ing. V. Švehla</v>
      </c>
      <c r="L92" s="50"/>
    </row>
    <row r="93" spans="2:47" s="1" customFormat="1" ht="10.35" customHeight="1" x14ac:dyDescent="0.2">
      <c r="B93" s="50"/>
      <c r="L93" s="50"/>
    </row>
    <row r="94" spans="2:47" s="1" customFormat="1" ht="29.25" customHeight="1" x14ac:dyDescent="0.2">
      <c r="B94" s="50"/>
      <c r="C94" s="117" t="s">
        <v>206</v>
      </c>
      <c r="D94" s="108"/>
      <c r="E94" s="108"/>
      <c r="F94" s="108"/>
      <c r="G94" s="108"/>
      <c r="H94" s="108"/>
      <c r="I94" s="108"/>
      <c r="J94" s="118" t="s">
        <v>207</v>
      </c>
      <c r="K94" s="108"/>
      <c r="L94" s="50"/>
    </row>
    <row r="95" spans="2:47" s="1" customFormat="1" ht="10.35" customHeight="1" x14ac:dyDescent="0.2">
      <c r="B95" s="50"/>
      <c r="L95" s="50"/>
    </row>
    <row r="96" spans="2:47" s="1" customFormat="1" ht="22.9" customHeight="1" x14ac:dyDescent="0.2">
      <c r="B96" s="50"/>
      <c r="C96" s="119" t="s">
        <v>208</v>
      </c>
      <c r="J96" s="103">
        <f>J137</f>
        <v>0</v>
      </c>
      <c r="L96" s="50"/>
      <c r="AU96" s="17" t="s">
        <v>209</v>
      </c>
    </row>
    <row r="97" spans="2:12" s="8" customFormat="1" ht="24.95" customHeight="1" x14ac:dyDescent="0.2">
      <c r="B97" s="120"/>
      <c r="D97" s="121" t="s">
        <v>210</v>
      </c>
      <c r="E97" s="122"/>
      <c r="F97" s="122"/>
      <c r="G97" s="122"/>
      <c r="H97" s="122"/>
      <c r="I97" s="122"/>
      <c r="J97" s="123">
        <f>J138</f>
        <v>0</v>
      </c>
      <c r="L97" s="120"/>
    </row>
    <row r="98" spans="2:12" s="9" customFormat="1" ht="19.899999999999999" customHeight="1" x14ac:dyDescent="0.2">
      <c r="B98" s="124"/>
      <c r="D98" s="125" t="s">
        <v>211</v>
      </c>
      <c r="E98" s="126"/>
      <c r="F98" s="126"/>
      <c r="G98" s="126"/>
      <c r="H98" s="126"/>
      <c r="I98" s="126"/>
      <c r="J98" s="127">
        <f>J139</f>
        <v>0</v>
      </c>
      <c r="L98" s="124"/>
    </row>
    <row r="99" spans="2:12" s="9" customFormat="1" ht="19.899999999999999" customHeight="1" x14ac:dyDescent="0.2">
      <c r="B99" s="124"/>
      <c r="D99" s="125" t="s">
        <v>212</v>
      </c>
      <c r="E99" s="126"/>
      <c r="F99" s="126"/>
      <c r="G99" s="126"/>
      <c r="H99" s="126"/>
      <c r="I99" s="126"/>
      <c r="J99" s="127">
        <f>J209</f>
        <v>0</v>
      </c>
      <c r="L99" s="124"/>
    </row>
    <row r="100" spans="2:12" s="9" customFormat="1" ht="19.899999999999999" customHeight="1" x14ac:dyDescent="0.2">
      <c r="B100" s="124"/>
      <c r="D100" s="125" t="s">
        <v>213</v>
      </c>
      <c r="E100" s="126"/>
      <c r="F100" s="126"/>
      <c r="G100" s="126"/>
      <c r="H100" s="126"/>
      <c r="I100" s="126"/>
      <c r="J100" s="127">
        <f>J312</f>
        <v>0</v>
      </c>
      <c r="L100" s="124"/>
    </row>
    <row r="101" spans="2:12" s="9" customFormat="1" ht="19.899999999999999" customHeight="1" x14ac:dyDescent="0.2">
      <c r="B101" s="124"/>
      <c r="D101" s="125" t="s">
        <v>214</v>
      </c>
      <c r="E101" s="126"/>
      <c r="F101" s="126"/>
      <c r="G101" s="126"/>
      <c r="H101" s="126"/>
      <c r="I101" s="126"/>
      <c r="J101" s="127">
        <f>J375</f>
        <v>0</v>
      </c>
      <c r="L101" s="124"/>
    </row>
    <row r="102" spans="2:12" s="9" customFormat="1" ht="19.899999999999999" customHeight="1" x14ac:dyDescent="0.2">
      <c r="B102" s="124"/>
      <c r="D102" s="125" t="s">
        <v>215</v>
      </c>
      <c r="E102" s="126"/>
      <c r="F102" s="126"/>
      <c r="G102" s="126"/>
      <c r="H102" s="126"/>
      <c r="I102" s="126"/>
      <c r="J102" s="127">
        <f>J389</f>
        <v>0</v>
      </c>
      <c r="L102" s="124"/>
    </row>
    <row r="103" spans="2:12" s="9" customFormat="1" ht="19.899999999999999" customHeight="1" x14ac:dyDescent="0.2">
      <c r="B103" s="124"/>
      <c r="D103" s="125" t="s">
        <v>216</v>
      </c>
      <c r="E103" s="126"/>
      <c r="F103" s="126"/>
      <c r="G103" s="126"/>
      <c r="H103" s="126"/>
      <c r="I103" s="126"/>
      <c r="J103" s="127">
        <f>J413</f>
        <v>0</v>
      </c>
      <c r="L103" s="124"/>
    </row>
    <row r="104" spans="2:12" s="9" customFormat="1" ht="19.899999999999999" customHeight="1" x14ac:dyDescent="0.2">
      <c r="B104" s="124"/>
      <c r="D104" s="125" t="s">
        <v>217</v>
      </c>
      <c r="E104" s="126"/>
      <c r="F104" s="126"/>
      <c r="G104" s="126"/>
      <c r="H104" s="126"/>
      <c r="I104" s="126"/>
      <c r="J104" s="127">
        <f>J694</f>
        <v>0</v>
      </c>
      <c r="L104" s="124"/>
    </row>
    <row r="105" spans="2:12" s="9" customFormat="1" ht="19.899999999999999" customHeight="1" x14ac:dyDescent="0.2">
      <c r="B105" s="124"/>
      <c r="D105" s="125" t="s">
        <v>218</v>
      </c>
      <c r="E105" s="126"/>
      <c r="F105" s="126"/>
      <c r="G105" s="126"/>
      <c r="H105" s="126"/>
      <c r="I105" s="126"/>
      <c r="J105" s="127">
        <f>J913</f>
        <v>0</v>
      </c>
      <c r="L105" s="124"/>
    </row>
    <row r="106" spans="2:12" s="9" customFormat="1" ht="19.899999999999999" customHeight="1" x14ac:dyDescent="0.2">
      <c r="B106" s="124"/>
      <c r="D106" s="125" t="s">
        <v>219</v>
      </c>
      <c r="E106" s="126"/>
      <c r="F106" s="126"/>
      <c r="G106" s="126"/>
      <c r="H106" s="126"/>
      <c r="I106" s="126"/>
      <c r="J106" s="127">
        <f>J919</f>
        <v>0</v>
      </c>
      <c r="L106" s="124"/>
    </row>
    <row r="107" spans="2:12" s="8" customFormat="1" ht="24.95" customHeight="1" x14ac:dyDescent="0.2">
      <c r="B107" s="120"/>
      <c r="D107" s="121" t="s">
        <v>220</v>
      </c>
      <c r="E107" s="122"/>
      <c r="F107" s="122"/>
      <c r="G107" s="122"/>
      <c r="H107" s="122"/>
      <c r="I107" s="122"/>
      <c r="J107" s="123">
        <f>J921</f>
        <v>0</v>
      </c>
      <c r="L107" s="120"/>
    </row>
    <row r="108" spans="2:12" s="9" customFormat="1" ht="19.899999999999999" customHeight="1" x14ac:dyDescent="0.2">
      <c r="B108" s="124"/>
      <c r="D108" s="125" t="s">
        <v>221</v>
      </c>
      <c r="E108" s="126"/>
      <c r="F108" s="126"/>
      <c r="G108" s="126"/>
      <c r="H108" s="126"/>
      <c r="I108" s="126"/>
      <c r="J108" s="127">
        <f>J922</f>
        <v>0</v>
      </c>
      <c r="L108" s="124"/>
    </row>
    <row r="109" spans="2:12" s="9" customFormat="1" ht="19.899999999999999" customHeight="1" x14ac:dyDescent="0.2">
      <c r="B109" s="124"/>
      <c r="D109" s="125" t="s">
        <v>222</v>
      </c>
      <c r="E109" s="126"/>
      <c r="F109" s="126"/>
      <c r="G109" s="126"/>
      <c r="H109" s="126"/>
      <c r="I109" s="126"/>
      <c r="J109" s="127">
        <f>J978</f>
        <v>0</v>
      </c>
      <c r="L109" s="124"/>
    </row>
    <row r="110" spans="2:12" s="9" customFormat="1" ht="19.899999999999999" customHeight="1" x14ac:dyDescent="0.2">
      <c r="B110" s="124"/>
      <c r="D110" s="125" t="s">
        <v>223</v>
      </c>
      <c r="E110" s="126"/>
      <c r="F110" s="126"/>
      <c r="G110" s="126"/>
      <c r="H110" s="126"/>
      <c r="I110" s="126"/>
      <c r="J110" s="127">
        <f>J1009</f>
        <v>0</v>
      </c>
      <c r="L110" s="124"/>
    </row>
    <row r="111" spans="2:12" s="9" customFormat="1" ht="19.899999999999999" customHeight="1" x14ac:dyDescent="0.2">
      <c r="B111" s="124"/>
      <c r="D111" s="125" t="s">
        <v>224</v>
      </c>
      <c r="E111" s="126"/>
      <c r="F111" s="126"/>
      <c r="G111" s="126"/>
      <c r="H111" s="126"/>
      <c r="I111" s="126"/>
      <c r="J111" s="127">
        <f>J1065</f>
        <v>0</v>
      </c>
      <c r="L111" s="124"/>
    </row>
    <row r="112" spans="2:12" s="9" customFormat="1" ht="19.899999999999999" customHeight="1" x14ac:dyDescent="0.2">
      <c r="B112" s="124"/>
      <c r="D112" s="125" t="s">
        <v>225</v>
      </c>
      <c r="E112" s="126"/>
      <c r="F112" s="126"/>
      <c r="G112" s="126"/>
      <c r="H112" s="126"/>
      <c r="I112" s="126"/>
      <c r="J112" s="127">
        <f>J1074</f>
        <v>0</v>
      </c>
      <c r="L112" s="124"/>
    </row>
    <row r="113" spans="2:12" s="9" customFormat="1" ht="19.899999999999999" customHeight="1" x14ac:dyDescent="0.2">
      <c r="B113" s="124"/>
      <c r="D113" s="125" t="s">
        <v>226</v>
      </c>
      <c r="E113" s="126"/>
      <c r="F113" s="126"/>
      <c r="G113" s="126"/>
      <c r="H113" s="126"/>
      <c r="I113" s="126"/>
      <c r="J113" s="127">
        <f>J1080</f>
        <v>0</v>
      </c>
      <c r="L113" s="124"/>
    </row>
    <row r="114" spans="2:12" s="9" customFormat="1" ht="19.899999999999999" customHeight="1" x14ac:dyDescent="0.2">
      <c r="B114" s="124"/>
      <c r="D114" s="125" t="s">
        <v>227</v>
      </c>
      <c r="E114" s="126"/>
      <c r="F114" s="126"/>
      <c r="G114" s="126"/>
      <c r="H114" s="126"/>
      <c r="I114" s="126"/>
      <c r="J114" s="127">
        <f>J1086</f>
        <v>0</v>
      </c>
      <c r="L114" s="124"/>
    </row>
    <row r="115" spans="2:12" s="9" customFormat="1" ht="19.899999999999999" customHeight="1" x14ac:dyDescent="0.2">
      <c r="B115" s="124"/>
      <c r="D115" s="125" t="s">
        <v>228</v>
      </c>
      <c r="E115" s="126"/>
      <c r="F115" s="126"/>
      <c r="G115" s="126"/>
      <c r="H115" s="126"/>
      <c r="I115" s="126"/>
      <c r="J115" s="127">
        <f>J1138</f>
        <v>0</v>
      </c>
      <c r="L115" s="124"/>
    </row>
    <row r="116" spans="2:12" s="9" customFormat="1" ht="19.899999999999999" customHeight="1" x14ac:dyDescent="0.2">
      <c r="B116" s="124"/>
      <c r="D116" s="125" t="s">
        <v>229</v>
      </c>
      <c r="E116" s="126"/>
      <c r="F116" s="126"/>
      <c r="G116" s="126"/>
      <c r="H116" s="126"/>
      <c r="I116" s="126"/>
      <c r="J116" s="127">
        <f>J1164</f>
        <v>0</v>
      </c>
      <c r="L116" s="124"/>
    </row>
    <row r="117" spans="2:12" s="8" customFormat="1" ht="24.95" customHeight="1" x14ac:dyDescent="0.2">
      <c r="B117" s="120"/>
      <c r="D117" s="121" t="s">
        <v>230</v>
      </c>
      <c r="E117" s="122"/>
      <c r="F117" s="122"/>
      <c r="G117" s="122"/>
      <c r="H117" s="122"/>
      <c r="I117" s="122"/>
      <c r="J117" s="123">
        <f>J1173</f>
        <v>0</v>
      </c>
      <c r="L117" s="120"/>
    </row>
    <row r="118" spans="2:12" s="1" customFormat="1" ht="21.75" customHeight="1" x14ac:dyDescent="0.2">
      <c r="B118" s="50"/>
      <c r="L118" s="50"/>
    </row>
    <row r="119" spans="2:12" s="1" customFormat="1" ht="6.95" customHeight="1" x14ac:dyDescent="0.2"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50"/>
    </row>
    <row r="123" spans="2:12" s="1" customFormat="1" ht="6.95" customHeight="1" x14ac:dyDescent="0.2"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50"/>
    </row>
    <row r="124" spans="2:12" s="1" customFormat="1" ht="24.95" customHeight="1" x14ac:dyDescent="0.2">
      <c r="B124" s="50"/>
      <c r="C124" s="42" t="s">
        <v>231</v>
      </c>
      <c r="L124" s="50"/>
    </row>
    <row r="125" spans="2:12" s="1" customFormat="1" ht="6.95" customHeight="1" x14ac:dyDescent="0.2">
      <c r="B125" s="50"/>
      <c r="L125" s="50"/>
    </row>
    <row r="126" spans="2:12" s="1" customFormat="1" ht="12" customHeight="1" x14ac:dyDescent="0.2">
      <c r="B126" s="50"/>
      <c r="C126" s="47" t="s">
        <v>17</v>
      </c>
      <c r="L126" s="50"/>
    </row>
    <row r="127" spans="2:12" s="1" customFormat="1" ht="16.5" customHeight="1" x14ac:dyDescent="0.2">
      <c r="B127" s="50"/>
      <c r="E127" s="241" t="str">
        <f>E7</f>
        <v>Rek. pavilonu nosorožců 3, ZOO Dvůr Králové - 2.etapa</v>
      </c>
      <c r="F127" s="242"/>
      <c r="G127" s="242"/>
      <c r="H127" s="242"/>
      <c r="L127" s="50"/>
    </row>
    <row r="128" spans="2:12" s="1" customFormat="1" ht="12" customHeight="1" x14ac:dyDescent="0.2">
      <c r="B128" s="50"/>
      <c r="C128" s="47" t="s">
        <v>120</v>
      </c>
      <c r="L128" s="50"/>
    </row>
    <row r="129" spans="2:65" s="1" customFormat="1" ht="16.5" customHeight="1" x14ac:dyDescent="0.2">
      <c r="B129" s="50"/>
      <c r="E129" s="220" t="str">
        <f>E9</f>
        <v>11 - SO 01 - Pavilon nosorožců - 2.etapa</v>
      </c>
      <c r="F129" s="240"/>
      <c r="G129" s="240"/>
      <c r="H129" s="240"/>
      <c r="L129" s="50"/>
    </row>
    <row r="130" spans="2:65" s="1" customFormat="1" ht="6.95" customHeight="1" x14ac:dyDescent="0.2">
      <c r="B130" s="50"/>
      <c r="L130" s="50"/>
    </row>
    <row r="131" spans="2:65" s="1" customFormat="1" ht="12" customHeight="1" x14ac:dyDescent="0.2">
      <c r="B131" s="50"/>
      <c r="C131" s="47" t="s">
        <v>21</v>
      </c>
      <c r="F131" s="48" t="str">
        <f>F12</f>
        <v>Dvůr Králové nad Labem</v>
      </c>
      <c r="I131" s="47" t="s">
        <v>23</v>
      </c>
      <c r="J131" s="100" t="str">
        <f>IF(J12="","",J12)</f>
        <v>19. 3. 2024</v>
      </c>
      <c r="L131" s="50"/>
    </row>
    <row r="132" spans="2:65" s="1" customFormat="1" ht="6.95" customHeight="1" x14ac:dyDescent="0.2">
      <c r="B132" s="50"/>
      <c r="L132" s="50"/>
    </row>
    <row r="133" spans="2:65" s="1" customFormat="1" ht="40.15" customHeight="1" x14ac:dyDescent="0.2">
      <c r="B133" s="50"/>
      <c r="C133" s="47" t="s">
        <v>25</v>
      </c>
      <c r="F133" s="48" t="str">
        <f>E15</f>
        <v>ZOO Dvůr Králové a.s., Štefánikova 1029, D.K.n.L.</v>
      </c>
      <c r="I133" s="47" t="s">
        <v>31</v>
      </c>
      <c r="J133" s="116" t="str">
        <f>E21</f>
        <v>Projektis DK s.r.o., Legionářská 562, D.K.n.L.</v>
      </c>
      <c r="L133" s="50"/>
    </row>
    <row r="134" spans="2:65" s="1" customFormat="1" ht="15.2" customHeight="1" x14ac:dyDescent="0.2">
      <c r="B134" s="50"/>
      <c r="C134" s="47" t="s">
        <v>29</v>
      </c>
      <c r="F134" s="48" t="str">
        <f>IF(E18="","",E18)</f>
        <v>Vyplň údaj</v>
      </c>
      <c r="I134" s="47" t="s">
        <v>34</v>
      </c>
      <c r="J134" s="116" t="str">
        <f>E24</f>
        <v>ing. V. Švehla</v>
      </c>
      <c r="L134" s="50"/>
    </row>
    <row r="135" spans="2:65" s="1" customFormat="1" ht="10.35" customHeight="1" x14ac:dyDescent="0.2">
      <c r="B135" s="50"/>
      <c r="L135" s="50"/>
    </row>
    <row r="136" spans="2:65" s="10" customFormat="1" ht="29.25" customHeight="1" x14ac:dyDescent="0.2">
      <c r="B136" s="128"/>
      <c r="C136" s="129" t="s">
        <v>232</v>
      </c>
      <c r="D136" s="130" t="s">
        <v>62</v>
      </c>
      <c r="E136" s="130" t="s">
        <v>58</v>
      </c>
      <c r="F136" s="130" t="s">
        <v>59</v>
      </c>
      <c r="G136" s="130" t="s">
        <v>233</v>
      </c>
      <c r="H136" s="130" t="s">
        <v>234</v>
      </c>
      <c r="I136" s="130" t="s">
        <v>235</v>
      </c>
      <c r="J136" s="130" t="s">
        <v>207</v>
      </c>
      <c r="K136" s="131" t="s">
        <v>236</v>
      </c>
      <c r="L136" s="128"/>
      <c r="M136" s="74" t="s">
        <v>1</v>
      </c>
      <c r="N136" s="75" t="s">
        <v>41</v>
      </c>
      <c r="O136" s="75" t="s">
        <v>237</v>
      </c>
      <c r="P136" s="75" t="s">
        <v>238</v>
      </c>
      <c r="Q136" s="75" t="s">
        <v>239</v>
      </c>
      <c r="R136" s="75" t="s">
        <v>240</v>
      </c>
      <c r="S136" s="75" t="s">
        <v>241</v>
      </c>
      <c r="T136" s="76" t="s">
        <v>242</v>
      </c>
    </row>
    <row r="137" spans="2:65" s="1" customFormat="1" ht="22.9" customHeight="1" x14ac:dyDescent="0.25">
      <c r="B137" s="50"/>
      <c r="C137" s="79" t="s">
        <v>243</v>
      </c>
      <c r="J137" s="132">
        <f>BK137</f>
        <v>0</v>
      </c>
      <c r="L137" s="50"/>
      <c r="M137" s="77"/>
      <c r="N137" s="69"/>
      <c r="O137" s="69"/>
      <c r="P137" s="133">
        <f>P138+P921+P1173</f>
        <v>0</v>
      </c>
      <c r="Q137" s="69"/>
      <c r="R137" s="133">
        <f>R138+R921+R1173</f>
        <v>1317.6359364909736</v>
      </c>
      <c r="S137" s="69"/>
      <c r="T137" s="134">
        <f>T138+T921+T1173</f>
        <v>954.15212538999981</v>
      </c>
      <c r="AT137" s="17" t="s">
        <v>76</v>
      </c>
      <c r="AU137" s="17" t="s">
        <v>209</v>
      </c>
      <c r="BK137" s="23">
        <f>BK138+BK921+BK1173</f>
        <v>0</v>
      </c>
    </row>
    <row r="138" spans="2:65" s="11" customFormat="1" ht="25.9" customHeight="1" x14ac:dyDescent="0.2">
      <c r="B138" s="135"/>
      <c r="D138" s="24" t="s">
        <v>76</v>
      </c>
      <c r="E138" s="136" t="s">
        <v>244</v>
      </c>
      <c r="F138" s="136" t="s">
        <v>245</v>
      </c>
      <c r="J138" s="137">
        <f>BK138</f>
        <v>0</v>
      </c>
      <c r="L138" s="135"/>
      <c r="M138" s="138"/>
      <c r="P138" s="139">
        <f>P139+P209+P312+P375+P389+P413+P694+P913+P919</f>
        <v>0</v>
      </c>
      <c r="R138" s="139">
        <f>R139+R209+R312+R375+R389+R413+R694+R913+R919</f>
        <v>1250.6103791723306</v>
      </c>
      <c r="T138" s="140">
        <f>T139+T209+T312+T375+T389+T413+T694+T913+T919</f>
        <v>953.20212538999976</v>
      </c>
      <c r="AR138" s="24" t="s">
        <v>8</v>
      </c>
      <c r="AT138" s="25" t="s">
        <v>76</v>
      </c>
      <c r="AU138" s="25" t="s">
        <v>77</v>
      </c>
      <c r="AY138" s="24" t="s">
        <v>246</v>
      </c>
      <c r="BK138" s="26">
        <f>BK139+BK209+BK312+BK375+BK389+BK413+BK694+BK913+BK919</f>
        <v>0</v>
      </c>
    </row>
    <row r="139" spans="2:65" s="11" customFormat="1" ht="22.9" customHeight="1" x14ac:dyDescent="0.2">
      <c r="B139" s="135"/>
      <c r="D139" s="24" t="s">
        <v>76</v>
      </c>
      <c r="E139" s="141" t="s">
        <v>8</v>
      </c>
      <c r="F139" s="141" t="s">
        <v>247</v>
      </c>
      <c r="J139" s="142">
        <f>BK139</f>
        <v>0</v>
      </c>
      <c r="L139" s="135"/>
      <c r="M139" s="138"/>
      <c r="P139" s="139">
        <f>SUM(P140:P208)</f>
        <v>0</v>
      </c>
      <c r="R139" s="139">
        <f>SUM(R140:R208)</f>
        <v>0</v>
      </c>
      <c r="T139" s="140">
        <f>SUM(T140:T208)</f>
        <v>137.86000000000001</v>
      </c>
      <c r="AR139" s="24" t="s">
        <v>8</v>
      </c>
      <c r="AT139" s="25" t="s">
        <v>76</v>
      </c>
      <c r="AU139" s="25" t="s">
        <v>8</v>
      </c>
      <c r="AY139" s="24" t="s">
        <v>246</v>
      </c>
      <c r="BK139" s="26">
        <f>SUM(BK140:BK208)</f>
        <v>0</v>
      </c>
    </row>
    <row r="140" spans="2:65" s="1" customFormat="1" ht="33" customHeight="1" x14ac:dyDescent="0.2">
      <c r="B140" s="50"/>
      <c r="C140" s="143" t="s">
        <v>8</v>
      </c>
      <c r="D140" s="143" t="s">
        <v>248</v>
      </c>
      <c r="E140" s="144" t="s">
        <v>249</v>
      </c>
      <c r="F140" s="145" t="s">
        <v>250</v>
      </c>
      <c r="G140" s="146" t="s">
        <v>251</v>
      </c>
      <c r="H140" s="147">
        <v>25</v>
      </c>
      <c r="I140" s="27"/>
      <c r="J140" s="148">
        <f>ROUND(I140*H140,0)</f>
        <v>0</v>
      </c>
      <c r="K140" s="145" t="s">
        <v>252</v>
      </c>
      <c r="L140" s="50"/>
      <c r="M140" s="149" t="s">
        <v>1</v>
      </c>
      <c r="N140" s="150" t="s">
        <v>42</v>
      </c>
      <c r="P140" s="151">
        <f>O140*H140</f>
        <v>0</v>
      </c>
      <c r="Q140" s="151">
        <v>0</v>
      </c>
      <c r="R140" s="151">
        <f>Q140*H140</f>
        <v>0</v>
      </c>
      <c r="S140" s="151">
        <v>0.255</v>
      </c>
      <c r="T140" s="152">
        <f>S140*H140</f>
        <v>6.375</v>
      </c>
      <c r="AR140" s="28" t="s">
        <v>253</v>
      </c>
      <c r="AT140" s="28" t="s">
        <v>248</v>
      </c>
      <c r="AU140" s="28" t="s">
        <v>86</v>
      </c>
      <c r="AY140" s="17" t="s">
        <v>246</v>
      </c>
      <c r="BE140" s="29">
        <f>IF(N140="základní",J140,0)</f>
        <v>0</v>
      </c>
      <c r="BF140" s="29">
        <f>IF(N140="snížená",J140,0)</f>
        <v>0</v>
      </c>
      <c r="BG140" s="29">
        <f>IF(N140="zákl. přenesená",J140,0)</f>
        <v>0</v>
      </c>
      <c r="BH140" s="29">
        <f>IF(N140="sníž. přenesená",J140,0)</f>
        <v>0</v>
      </c>
      <c r="BI140" s="29">
        <f>IF(N140="nulová",J140,0)</f>
        <v>0</v>
      </c>
      <c r="BJ140" s="17" t="s">
        <v>8</v>
      </c>
      <c r="BK140" s="29">
        <f>ROUND(I140*H140,0)</f>
        <v>0</v>
      </c>
      <c r="BL140" s="17" t="s">
        <v>253</v>
      </c>
      <c r="BM140" s="28" t="s">
        <v>254</v>
      </c>
    </row>
    <row r="141" spans="2:65" s="12" customFormat="1" x14ac:dyDescent="0.2">
      <c r="B141" s="153"/>
      <c r="D141" s="154" t="s">
        <v>255</v>
      </c>
      <c r="E141" s="30" t="s">
        <v>1</v>
      </c>
      <c r="F141" s="155" t="s">
        <v>256</v>
      </c>
      <c r="H141" s="156">
        <v>25</v>
      </c>
      <c r="L141" s="153"/>
      <c r="M141" s="157"/>
      <c r="T141" s="158"/>
      <c r="AT141" s="30" t="s">
        <v>255</v>
      </c>
      <c r="AU141" s="30" t="s">
        <v>86</v>
      </c>
      <c r="AV141" s="12" t="s">
        <v>86</v>
      </c>
      <c r="AW141" s="12" t="s">
        <v>33</v>
      </c>
      <c r="AX141" s="12" t="s">
        <v>8</v>
      </c>
      <c r="AY141" s="30" t="s">
        <v>246</v>
      </c>
    </row>
    <row r="142" spans="2:65" s="1" customFormat="1" ht="33" customHeight="1" x14ac:dyDescent="0.2">
      <c r="B142" s="50"/>
      <c r="C142" s="143" t="s">
        <v>86</v>
      </c>
      <c r="D142" s="143" t="s">
        <v>248</v>
      </c>
      <c r="E142" s="144" t="s">
        <v>257</v>
      </c>
      <c r="F142" s="145" t="s">
        <v>258</v>
      </c>
      <c r="G142" s="146" t="s">
        <v>251</v>
      </c>
      <c r="H142" s="147">
        <v>295</v>
      </c>
      <c r="I142" s="27"/>
      <c r="J142" s="148">
        <f>ROUND(I142*H142,0)</f>
        <v>0</v>
      </c>
      <c r="K142" s="145" t="s">
        <v>252</v>
      </c>
      <c r="L142" s="50"/>
      <c r="M142" s="149" t="s">
        <v>1</v>
      </c>
      <c r="N142" s="150" t="s">
        <v>42</v>
      </c>
      <c r="P142" s="151">
        <f>O142*H142</f>
        <v>0</v>
      </c>
      <c r="Q142" s="151">
        <v>0</v>
      </c>
      <c r="R142" s="151">
        <f>Q142*H142</f>
        <v>0</v>
      </c>
      <c r="S142" s="151">
        <v>0.4</v>
      </c>
      <c r="T142" s="152">
        <f>S142*H142</f>
        <v>118</v>
      </c>
      <c r="AR142" s="28" t="s">
        <v>253</v>
      </c>
      <c r="AT142" s="28" t="s">
        <v>248</v>
      </c>
      <c r="AU142" s="28" t="s">
        <v>86</v>
      </c>
      <c r="AY142" s="17" t="s">
        <v>246</v>
      </c>
      <c r="BE142" s="29">
        <f>IF(N142="základní",J142,0)</f>
        <v>0</v>
      </c>
      <c r="BF142" s="29">
        <f>IF(N142="snížená",J142,0)</f>
        <v>0</v>
      </c>
      <c r="BG142" s="29">
        <f>IF(N142="zákl. přenesená",J142,0)</f>
        <v>0</v>
      </c>
      <c r="BH142" s="29">
        <f>IF(N142="sníž. přenesená",J142,0)</f>
        <v>0</v>
      </c>
      <c r="BI142" s="29">
        <f>IF(N142="nulová",J142,0)</f>
        <v>0</v>
      </c>
      <c r="BJ142" s="17" t="s">
        <v>8</v>
      </c>
      <c r="BK142" s="29">
        <f>ROUND(I142*H142,0)</f>
        <v>0</v>
      </c>
      <c r="BL142" s="17" t="s">
        <v>253</v>
      </c>
      <c r="BM142" s="28" t="s">
        <v>259</v>
      </c>
    </row>
    <row r="143" spans="2:65" s="12" customFormat="1" x14ac:dyDescent="0.2">
      <c r="B143" s="153"/>
      <c r="D143" s="154" t="s">
        <v>255</v>
      </c>
      <c r="E143" s="30" t="s">
        <v>1</v>
      </c>
      <c r="F143" s="155" t="s">
        <v>260</v>
      </c>
      <c r="H143" s="156">
        <v>250</v>
      </c>
      <c r="L143" s="153"/>
      <c r="M143" s="157"/>
      <c r="T143" s="158"/>
      <c r="AT143" s="30" t="s">
        <v>255</v>
      </c>
      <c r="AU143" s="30" t="s">
        <v>86</v>
      </c>
      <c r="AV143" s="12" t="s">
        <v>86</v>
      </c>
      <c r="AW143" s="12" t="s">
        <v>33</v>
      </c>
      <c r="AX143" s="12" t="s">
        <v>77</v>
      </c>
      <c r="AY143" s="30" t="s">
        <v>246</v>
      </c>
    </row>
    <row r="144" spans="2:65" s="12" customFormat="1" x14ac:dyDescent="0.2">
      <c r="B144" s="153"/>
      <c r="D144" s="154" t="s">
        <v>255</v>
      </c>
      <c r="E144" s="30" t="s">
        <v>1</v>
      </c>
      <c r="F144" s="155" t="s">
        <v>256</v>
      </c>
      <c r="H144" s="156">
        <v>25</v>
      </c>
      <c r="L144" s="153"/>
      <c r="M144" s="157"/>
      <c r="T144" s="158"/>
      <c r="AT144" s="30" t="s">
        <v>255</v>
      </c>
      <c r="AU144" s="30" t="s">
        <v>86</v>
      </c>
      <c r="AV144" s="12" t="s">
        <v>86</v>
      </c>
      <c r="AW144" s="12" t="s">
        <v>33</v>
      </c>
      <c r="AX144" s="12" t="s">
        <v>77</v>
      </c>
      <c r="AY144" s="30" t="s">
        <v>246</v>
      </c>
    </row>
    <row r="145" spans="2:65" s="12" customFormat="1" x14ac:dyDescent="0.2">
      <c r="B145" s="153"/>
      <c r="D145" s="154" t="s">
        <v>255</v>
      </c>
      <c r="E145" s="30" t="s">
        <v>1</v>
      </c>
      <c r="F145" s="155" t="s">
        <v>261</v>
      </c>
      <c r="H145" s="156">
        <v>20</v>
      </c>
      <c r="L145" s="153"/>
      <c r="M145" s="157"/>
      <c r="T145" s="158"/>
      <c r="AT145" s="30" t="s">
        <v>255</v>
      </c>
      <c r="AU145" s="30" t="s">
        <v>86</v>
      </c>
      <c r="AV145" s="12" t="s">
        <v>86</v>
      </c>
      <c r="AW145" s="12" t="s">
        <v>33</v>
      </c>
      <c r="AX145" s="12" t="s">
        <v>77</v>
      </c>
      <c r="AY145" s="30" t="s">
        <v>246</v>
      </c>
    </row>
    <row r="146" spans="2:65" s="13" customFormat="1" x14ac:dyDescent="0.2">
      <c r="B146" s="159"/>
      <c r="D146" s="154" t="s">
        <v>255</v>
      </c>
      <c r="E146" s="32" t="s">
        <v>1</v>
      </c>
      <c r="F146" s="160" t="s">
        <v>262</v>
      </c>
      <c r="H146" s="161">
        <v>295</v>
      </c>
      <c r="L146" s="159"/>
      <c r="M146" s="162"/>
      <c r="T146" s="163"/>
      <c r="AT146" s="32" t="s">
        <v>255</v>
      </c>
      <c r="AU146" s="32" t="s">
        <v>86</v>
      </c>
      <c r="AV146" s="13" t="s">
        <v>263</v>
      </c>
      <c r="AW146" s="13" t="s">
        <v>33</v>
      </c>
      <c r="AX146" s="13" t="s">
        <v>8</v>
      </c>
      <c r="AY146" s="32" t="s">
        <v>246</v>
      </c>
    </row>
    <row r="147" spans="2:65" s="1" customFormat="1" ht="24.2" customHeight="1" x14ac:dyDescent="0.2">
      <c r="B147" s="50"/>
      <c r="C147" s="143" t="s">
        <v>263</v>
      </c>
      <c r="D147" s="143" t="s">
        <v>248</v>
      </c>
      <c r="E147" s="144" t="s">
        <v>264</v>
      </c>
      <c r="F147" s="145" t="s">
        <v>265</v>
      </c>
      <c r="G147" s="146" t="s">
        <v>251</v>
      </c>
      <c r="H147" s="147">
        <v>45</v>
      </c>
      <c r="I147" s="27"/>
      <c r="J147" s="148">
        <f>ROUND(I147*H147,0)</f>
        <v>0</v>
      </c>
      <c r="K147" s="145" t="s">
        <v>252</v>
      </c>
      <c r="L147" s="50"/>
      <c r="M147" s="149" t="s">
        <v>1</v>
      </c>
      <c r="N147" s="150" t="s">
        <v>42</v>
      </c>
      <c r="P147" s="151">
        <f>O147*H147</f>
        <v>0</v>
      </c>
      <c r="Q147" s="151">
        <v>0</v>
      </c>
      <c r="R147" s="151">
        <f>Q147*H147</f>
        <v>0</v>
      </c>
      <c r="S147" s="151">
        <v>0.17</v>
      </c>
      <c r="T147" s="152">
        <f>S147*H147</f>
        <v>7.65</v>
      </c>
      <c r="AR147" s="28" t="s">
        <v>253</v>
      </c>
      <c r="AT147" s="28" t="s">
        <v>248</v>
      </c>
      <c r="AU147" s="28" t="s">
        <v>86</v>
      </c>
      <c r="AY147" s="17" t="s">
        <v>246</v>
      </c>
      <c r="BE147" s="29">
        <f>IF(N147="základní",J147,0)</f>
        <v>0</v>
      </c>
      <c r="BF147" s="29">
        <f>IF(N147="snížená",J147,0)</f>
        <v>0</v>
      </c>
      <c r="BG147" s="29">
        <f>IF(N147="zákl. přenesená",J147,0)</f>
        <v>0</v>
      </c>
      <c r="BH147" s="29">
        <f>IF(N147="sníž. přenesená",J147,0)</f>
        <v>0</v>
      </c>
      <c r="BI147" s="29">
        <f>IF(N147="nulová",J147,0)</f>
        <v>0</v>
      </c>
      <c r="BJ147" s="17" t="s">
        <v>8</v>
      </c>
      <c r="BK147" s="29">
        <f>ROUND(I147*H147,0)</f>
        <v>0</v>
      </c>
      <c r="BL147" s="17" t="s">
        <v>253</v>
      </c>
      <c r="BM147" s="28" t="s">
        <v>266</v>
      </c>
    </row>
    <row r="148" spans="2:65" s="12" customFormat="1" x14ac:dyDescent="0.2">
      <c r="B148" s="153"/>
      <c r="D148" s="154" t="s">
        <v>255</v>
      </c>
      <c r="E148" s="30" t="s">
        <v>1</v>
      </c>
      <c r="F148" s="155" t="s">
        <v>256</v>
      </c>
      <c r="H148" s="156">
        <v>25</v>
      </c>
      <c r="L148" s="153"/>
      <c r="M148" s="157"/>
      <c r="T148" s="158"/>
      <c r="AT148" s="30" t="s">
        <v>255</v>
      </c>
      <c r="AU148" s="30" t="s">
        <v>86</v>
      </c>
      <c r="AV148" s="12" t="s">
        <v>86</v>
      </c>
      <c r="AW148" s="12" t="s">
        <v>33</v>
      </c>
      <c r="AX148" s="12" t="s">
        <v>77</v>
      </c>
      <c r="AY148" s="30" t="s">
        <v>246</v>
      </c>
    </row>
    <row r="149" spans="2:65" s="12" customFormat="1" x14ac:dyDescent="0.2">
      <c r="B149" s="153"/>
      <c r="D149" s="154" t="s">
        <v>255</v>
      </c>
      <c r="E149" s="30" t="s">
        <v>1</v>
      </c>
      <c r="F149" s="155" t="s">
        <v>261</v>
      </c>
      <c r="H149" s="156">
        <v>20</v>
      </c>
      <c r="L149" s="153"/>
      <c r="M149" s="157"/>
      <c r="T149" s="158"/>
      <c r="AT149" s="30" t="s">
        <v>255</v>
      </c>
      <c r="AU149" s="30" t="s">
        <v>86</v>
      </c>
      <c r="AV149" s="12" t="s">
        <v>86</v>
      </c>
      <c r="AW149" s="12" t="s">
        <v>33</v>
      </c>
      <c r="AX149" s="12" t="s">
        <v>77</v>
      </c>
      <c r="AY149" s="30" t="s">
        <v>246</v>
      </c>
    </row>
    <row r="150" spans="2:65" s="13" customFormat="1" x14ac:dyDescent="0.2">
      <c r="B150" s="159"/>
      <c r="D150" s="154" t="s">
        <v>255</v>
      </c>
      <c r="E150" s="32" t="s">
        <v>1</v>
      </c>
      <c r="F150" s="160" t="s">
        <v>262</v>
      </c>
      <c r="H150" s="161">
        <v>45</v>
      </c>
      <c r="L150" s="159"/>
      <c r="M150" s="162"/>
      <c r="T150" s="163"/>
      <c r="AT150" s="32" t="s">
        <v>255</v>
      </c>
      <c r="AU150" s="32" t="s">
        <v>86</v>
      </c>
      <c r="AV150" s="13" t="s">
        <v>263</v>
      </c>
      <c r="AW150" s="13" t="s">
        <v>33</v>
      </c>
      <c r="AX150" s="13" t="s">
        <v>8</v>
      </c>
      <c r="AY150" s="32" t="s">
        <v>246</v>
      </c>
    </row>
    <row r="151" spans="2:65" s="1" customFormat="1" ht="24.2" customHeight="1" x14ac:dyDescent="0.2">
      <c r="B151" s="50"/>
      <c r="C151" s="143" t="s">
        <v>253</v>
      </c>
      <c r="D151" s="143" t="s">
        <v>248</v>
      </c>
      <c r="E151" s="144" t="s">
        <v>267</v>
      </c>
      <c r="F151" s="145" t="s">
        <v>268</v>
      </c>
      <c r="G151" s="146" t="s">
        <v>251</v>
      </c>
      <c r="H151" s="147">
        <v>20</v>
      </c>
      <c r="I151" s="27"/>
      <c r="J151" s="148">
        <f>ROUND(I151*H151,0)</f>
        <v>0</v>
      </c>
      <c r="K151" s="145" t="s">
        <v>252</v>
      </c>
      <c r="L151" s="50"/>
      <c r="M151" s="149" t="s">
        <v>1</v>
      </c>
      <c r="N151" s="150" t="s">
        <v>42</v>
      </c>
      <c r="P151" s="151">
        <f>O151*H151</f>
        <v>0</v>
      </c>
      <c r="Q151" s="151">
        <v>0</v>
      </c>
      <c r="R151" s="151">
        <f>Q151*H151</f>
        <v>0</v>
      </c>
      <c r="S151" s="151">
        <v>0.22</v>
      </c>
      <c r="T151" s="152">
        <f>S151*H151</f>
        <v>4.4000000000000004</v>
      </c>
      <c r="AR151" s="28" t="s">
        <v>253</v>
      </c>
      <c r="AT151" s="28" t="s">
        <v>248</v>
      </c>
      <c r="AU151" s="28" t="s">
        <v>86</v>
      </c>
      <c r="AY151" s="17" t="s">
        <v>246</v>
      </c>
      <c r="BE151" s="29">
        <f>IF(N151="základní",J151,0)</f>
        <v>0</v>
      </c>
      <c r="BF151" s="29">
        <f>IF(N151="snížená",J151,0)</f>
        <v>0</v>
      </c>
      <c r="BG151" s="29">
        <f>IF(N151="zákl. přenesená",J151,0)</f>
        <v>0</v>
      </c>
      <c r="BH151" s="29">
        <f>IF(N151="sníž. přenesená",J151,0)</f>
        <v>0</v>
      </c>
      <c r="BI151" s="29">
        <f>IF(N151="nulová",J151,0)</f>
        <v>0</v>
      </c>
      <c r="BJ151" s="17" t="s">
        <v>8</v>
      </c>
      <c r="BK151" s="29">
        <f>ROUND(I151*H151,0)</f>
        <v>0</v>
      </c>
      <c r="BL151" s="17" t="s">
        <v>253</v>
      </c>
      <c r="BM151" s="28" t="s">
        <v>269</v>
      </c>
    </row>
    <row r="152" spans="2:65" s="12" customFormat="1" x14ac:dyDescent="0.2">
      <c r="B152" s="153"/>
      <c r="D152" s="154" t="s">
        <v>255</v>
      </c>
      <c r="E152" s="30" t="s">
        <v>1</v>
      </c>
      <c r="F152" s="155" t="s">
        <v>270</v>
      </c>
      <c r="H152" s="156">
        <v>20</v>
      </c>
      <c r="L152" s="153"/>
      <c r="M152" s="157"/>
      <c r="T152" s="158"/>
      <c r="AT152" s="30" t="s">
        <v>255</v>
      </c>
      <c r="AU152" s="30" t="s">
        <v>86</v>
      </c>
      <c r="AV152" s="12" t="s">
        <v>86</v>
      </c>
      <c r="AW152" s="12" t="s">
        <v>33</v>
      </c>
      <c r="AX152" s="12" t="s">
        <v>8</v>
      </c>
      <c r="AY152" s="30" t="s">
        <v>246</v>
      </c>
    </row>
    <row r="153" spans="2:65" s="1" customFormat="1" ht="16.5" customHeight="1" x14ac:dyDescent="0.2">
      <c r="B153" s="50"/>
      <c r="C153" s="143" t="s">
        <v>271</v>
      </c>
      <c r="D153" s="143" t="s">
        <v>248</v>
      </c>
      <c r="E153" s="144" t="s">
        <v>272</v>
      </c>
      <c r="F153" s="145" t="s">
        <v>273</v>
      </c>
      <c r="G153" s="146" t="s">
        <v>274</v>
      </c>
      <c r="H153" s="147">
        <v>7</v>
      </c>
      <c r="I153" s="27"/>
      <c r="J153" s="148">
        <f>ROUND(I153*H153,0)</f>
        <v>0</v>
      </c>
      <c r="K153" s="145" t="s">
        <v>252</v>
      </c>
      <c r="L153" s="50"/>
      <c r="M153" s="149" t="s">
        <v>1</v>
      </c>
      <c r="N153" s="150" t="s">
        <v>42</v>
      </c>
      <c r="P153" s="151">
        <f>O153*H153</f>
        <v>0</v>
      </c>
      <c r="Q153" s="151">
        <v>0</v>
      </c>
      <c r="R153" s="151">
        <f>Q153*H153</f>
        <v>0</v>
      </c>
      <c r="S153" s="151">
        <v>0.20499999999999999</v>
      </c>
      <c r="T153" s="152">
        <f>S153*H153</f>
        <v>1.4349999999999998</v>
      </c>
      <c r="AR153" s="28" t="s">
        <v>253</v>
      </c>
      <c r="AT153" s="28" t="s">
        <v>248</v>
      </c>
      <c r="AU153" s="28" t="s">
        <v>86</v>
      </c>
      <c r="AY153" s="17" t="s">
        <v>246</v>
      </c>
      <c r="BE153" s="29">
        <f>IF(N153="základní",J153,0)</f>
        <v>0</v>
      </c>
      <c r="BF153" s="29">
        <f>IF(N153="snížená",J153,0)</f>
        <v>0</v>
      </c>
      <c r="BG153" s="29">
        <f>IF(N153="zákl. přenesená",J153,0)</f>
        <v>0</v>
      </c>
      <c r="BH153" s="29">
        <f>IF(N153="sníž. přenesená",J153,0)</f>
        <v>0</v>
      </c>
      <c r="BI153" s="29">
        <f>IF(N153="nulová",J153,0)</f>
        <v>0</v>
      </c>
      <c r="BJ153" s="17" t="s">
        <v>8</v>
      </c>
      <c r="BK153" s="29">
        <f>ROUND(I153*H153,0)</f>
        <v>0</v>
      </c>
      <c r="BL153" s="17" t="s">
        <v>253</v>
      </c>
      <c r="BM153" s="28" t="s">
        <v>275</v>
      </c>
    </row>
    <row r="154" spans="2:65" s="12" customFormat="1" x14ac:dyDescent="0.2">
      <c r="B154" s="153"/>
      <c r="D154" s="154" t="s">
        <v>255</v>
      </c>
      <c r="E154" s="30" t="s">
        <v>1</v>
      </c>
      <c r="F154" s="155" t="s">
        <v>276</v>
      </c>
      <c r="H154" s="156">
        <v>7</v>
      </c>
      <c r="L154" s="153"/>
      <c r="M154" s="157"/>
      <c r="T154" s="158"/>
      <c r="AT154" s="30" t="s">
        <v>255</v>
      </c>
      <c r="AU154" s="30" t="s">
        <v>86</v>
      </c>
      <c r="AV154" s="12" t="s">
        <v>86</v>
      </c>
      <c r="AW154" s="12" t="s">
        <v>33</v>
      </c>
      <c r="AX154" s="12" t="s">
        <v>8</v>
      </c>
      <c r="AY154" s="30" t="s">
        <v>246</v>
      </c>
    </row>
    <row r="155" spans="2:65" s="1" customFormat="1" ht="24.2" customHeight="1" x14ac:dyDescent="0.2">
      <c r="B155" s="50"/>
      <c r="C155" s="143" t="s">
        <v>277</v>
      </c>
      <c r="D155" s="143" t="s">
        <v>248</v>
      </c>
      <c r="E155" s="144" t="s">
        <v>278</v>
      </c>
      <c r="F155" s="145" t="s">
        <v>279</v>
      </c>
      <c r="G155" s="146" t="s">
        <v>280</v>
      </c>
      <c r="H155" s="147">
        <v>68.91</v>
      </c>
      <c r="I155" s="27"/>
      <c r="J155" s="148">
        <f>ROUND(I155*H155,0)</f>
        <v>0</v>
      </c>
      <c r="K155" s="145" t="s">
        <v>252</v>
      </c>
      <c r="L155" s="50"/>
      <c r="M155" s="149" t="s">
        <v>1</v>
      </c>
      <c r="N155" s="150" t="s">
        <v>42</v>
      </c>
      <c r="P155" s="151">
        <f>O155*H155</f>
        <v>0</v>
      </c>
      <c r="Q155" s="151">
        <v>0</v>
      </c>
      <c r="R155" s="151">
        <f>Q155*H155</f>
        <v>0</v>
      </c>
      <c r="S155" s="151">
        <v>0</v>
      </c>
      <c r="T155" s="152">
        <f>S155*H155</f>
        <v>0</v>
      </c>
      <c r="AR155" s="28" t="s">
        <v>253</v>
      </c>
      <c r="AT155" s="28" t="s">
        <v>248</v>
      </c>
      <c r="AU155" s="28" t="s">
        <v>86</v>
      </c>
      <c r="AY155" s="17" t="s">
        <v>246</v>
      </c>
      <c r="BE155" s="29">
        <f>IF(N155="základní",J155,0)</f>
        <v>0</v>
      </c>
      <c r="BF155" s="29">
        <f>IF(N155="snížená",J155,0)</f>
        <v>0</v>
      </c>
      <c r="BG155" s="29">
        <f>IF(N155="zákl. přenesená",J155,0)</f>
        <v>0</v>
      </c>
      <c r="BH155" s="29">
        <f>IF(N155="sníž. přenesená",J155,0)</f>
        <v>0</v>
      </c>
      <c r="BI155" s="29">
        <f>IF(N155="nulová",J155,0)</f>
        <v>0</v>
      </c>
      <c r="BJ155" s="17" t="s">
        <v>8</v>
      </c>
      <c r="BK155" s="29">
        <f>ROUND(I155*H155,0)</f>
        <v>0</v>
      </c>
      <c r="BL155" s="17" t="s">
        <v>253</v>
      </c>
      <c r="BM155" s="28" t="s">
        <v>281</v>
      </c>
    </row>
    <row r="156" spans="2:65" s="12" customFormat="1" x14ac:dyDescent="0.2">
      <c r="B156" s="153"/>
      <c r="D156" s="154" t="s">
        <v>255</v>
      </c>
      <c r="E156" s="30" t="s">
        <v>1</v>
      </c>
      <c r="F156" s="155" t="s">
        <v>282</v>
      </c>
      <c r="H156" s="156">
        <v>0</v>
      </c>
      <c r="L156" s="153"/>
      <c r="M156" s="157"/>
      <c r="T156" s="158"/>
      <c r="AT156" s="30" t="s">
        <v>255</v>
      </c>
      <c r="AU156" s="30" t="s">
        <v>86</v>
      </c>
      <c r="AV156" s="12" t="s">
        <v>86</v>
      </c>
      <c r="AW156" s="12" t="s">
        <v>33</v>
      </c>
      <c r="AX156" s="12" t="s">
        <v>77</v>
      </c>
      <c r="AY156" s="30" t="s">
        <v>246</v>
      </c>
    </row>
    <row r="157" spans="2:65" s="12" customFormat="1" x14ac:dyDescent="0.2">
      <c r="B157" s="153"/>
      <c r="D157" s="154" t="s">
        <v>255</v>
      </c>
      <c r="E157" s="30" t="s">
        <v>1</v>
      </c>
      <c r="F157" s="155" t="s">
        <v>283</v>
      </c>
      <c r="H157" s="156">
        <v>0</v>
      </c>
      <c r="L157" s="153"/>
      <c r="M157" s="157"/>
      <c r="T157" s="158"/>
      <c r="AT157" s="30" t="s">
        <v>255</v>
      </c>
      <c r="AU157" s="30" t="s">
        <v>86</v>
      </c>
      <c r="AV157" s="12" t="s">
        <v>86</v>
      </c>
      <c r="AW157" s="12" t="s">
        <v>33</v>
      </c>
      <c r="AX157" s="12" t="s">
        <v>77</v>
      </c>
      <c r="AY157" s="30" t="s">
        <v>246</v>
      </c>
    </row>
    <row r="158" spans="2:65" s="12" customFormat="1" x14ac:dyDescent="0.2">
      <c r="B158" s="153"/>
      <c r="D158" s="154" t="s">
        <v>255</v>
      </c>
      <c r="E158" s="30" t="s">
        <v>1</v>
      </c>
      <c r="F158" s="155" t="s">
        <v>284</v>
      </c>
      <c r="H158" s="156">
        <v>45.914999999999999</v>
      </c>
      <c r="L158" s="153"/>
      <c r="M158" s="157"/>
      <c r="T158" s="158"/>
      <c r="AT158" s="30" t="s">
        <v>255</v>
      </c>
      <c r="AU158" s="30" t="s">
        <v>86</v>
      </c>
      <c r="AV158" s="12" t="s">
        <v>86</v>
      </c>
      <c r="AW158" s="12" t="s">
        <v>33</v>
      </c>
      <c r="AX158" s="12" t="s">
        <v>77</v>
      </c>
      <c r="AY158" s="30" t="s">
        <v>246</v>
      </c>
    </row>
    <row r="159" spans="2:65" s="12" customFormat="1" x14ac:dyDescent="0.2">
      <c r="B159" s="153"/>
      <c r="D159" s="154" t="s">
        <v>255</v>
      </c>
      <c r="E159" s="30" t="s">
        <v>1</v>
      </c>
      <c r="F159" s="155" t="s">
        <v>285</v>
      </c>
      <c r="H159" s="156">
        <v>13.98</v>
      </c>
      <c r="L159" s="153"/>
      <c r="M159" s="157"/>
      <c r="T159" s="158"/>
      <c r="AT159" s="30" t="s">
        <v>255</v>
      </c>
      <c r="AU159" s="30" t="s">
        <v>86</v>
      </c>
      <c r="AV159" s="12" t="s">
        <v>86</v>
      </c>
      <c r="AW159" s="12" t="s">
        <v>33</v>
      </c>
      <c r="AX159" s="12" t="s">
        <v>77</v>
      </c>
      <c r="AY159" s="30" t="s">
        <v>246</v>
      </c>
    </row>
    <row r="160" spans="2:65" s="12" customFormat="1" x14ac:dyDescent="0.2">
      <c r="B160" s="153"/>
      <c r="D160" s="154" t="s">
        <v>255</v>
      </c>
      <c r="E160" s="30" t="s">
        <v>1</v>
      </c>
      <c r="F160" s="155" t="s">
        <v>286</v>
      </c>
      <c r="H160" s="156">
        <v>9.0150000000000006</v>
      </c>
      <c r="L160" s="153"/>
      <c r="M160" s="157"/>
      <c r="T160" s="158"/>
      <c r="AT160" s="30" t="s">
        <v>255</v>
      </c>
      <c r="AU160" s="30" t="s">
        <v>86</v>
      </c>
      <c r="AV160" s="12" t="s">
        <v>86</v>
      </c>
      <c r="AW160" s="12" t="s">
        <v>33</v>
      </c>
      <c r="AX160" s="12" t="s">
        <v>77</v>
      </c>
      <c r="AY160" s="30" t="s">
        <v>246</v>
      </c>
    </row>
    <row r="161" spans="2:65" s="13" customFormat="1" x14ac:dyDescent="0.2">
      <c r="B161" s="159"/>
      <c r="D161" s="154" t="s">
        <v>255</v>
      </c>
      <c r="E161" s="32" t="s">
        <v>1</v>
      </c>
      <c r="F161" s="160" t="s">
        <v>262</v>
      </c>
      <c r="H161" s="161">
        <v>68.91</v>
      </c>
      <c r="L161" s="159"/>
      <c r="M161" s="162"/>
      <c r="T161" s="163"/>
      <c r="AT161" s="32" t="s">
        <v>255</v>
      </c>
      <c r="AU161" s="32" t="s">
        <v>86</v>
      </c>
      <c r="AV161" s="13" t="s">
        <v>263</v>
      </c>
      <c r="AW161" s="13" t="s">
        <v>33</v>
      </c>
      <c r="AX161" s="13" t="s">
        <v>8</v>
      </c>
      <c r="AY161" s="32" t="s">
        <v>246</v>
      </c>
    </row>
    <row r="162" spans="2:65" s="1" customFormat="1" ht="33" customHeight="1" x14ac:dyDescent="0.2">
      <c r="B162" s="50"/>
      <c r="C162" s="143" t="s">
        <v>287</v>
      </c>
      <c r="D162" s="143" t="s">
        <v>248</v>
      </c>
      <c r="E162" s="144" t="s">
        <v>288</v>
      </c>
      <c r="F162" s="145" t="s">
        <v>289</v>
      </c>
      <c r="G162" s="146" t="s">
        <v>280</v>
      </c>
      <c r="H162" s="147">
        <v>76.412000000000006</v>
      </c>
      <c r="I162" s="27"/>
      <c r="J162" s="148">
        <f>ROUND(I162*H162,0)</f>
        <v>0</v>
      </c>
      <c r="K162" s="145" t="s">
        <v>252</v>
      </c>
      <c r="L162" s="50"/>
      <c r="M162" s="149" t="s">
        <v>1</v>
      </c>
      <c r="N162" s="150" t="s">
        <v>42</v>
      </c>
      <c r="P162" s="151">
        <f>O162*H162</f>
        <v>0</v>
      </c>
      <c r="Q162" s="151">
        <v>0</v>
      </c>
      <c r="R162" s="151">
        <f>Q162*H162</f>
        <v>0</v>
      </c>
      <c r="S162" s="151">
        <v>0</v>
      </c>
      <c r="T162" s="152">
        <f>S162*H162</f>
        <v>0</v>
      </c>
      <c r="AR162" s="28" t="s">
        <v>253</v>
      </c>
      <c r="AT162" s="28" t="s">
        <v>248</v>
      </c>
      <c r="AU162" s="28" t="s">
        <v>86</v>
      </c>
      <c r="AY162" s="17" t="s">
        <v>246</v>
      </c>
      <c r="BE162" s="29">
        <f>IF(N162="základní",J162,0)</f>
        <v>0</v>
      </c>
      <c r="BF162" s="29">
        <f>IF(N162="snížená",J162,0)</f>
        <v>0</v>
      </c>
      <c r="BG162" s="29">
        <f>IF(N162="zákl. přenesená",J162,0)</f>
        <v>0</v>
      </c>
      <c r="BH162" s="29">
        <f>IF(N162="sníž. přenesená",J162,0)</f>
        <v>0</v>
      </c>
      <c r="BI162" s="29">
        <f>IF(N162="nulová",J162,0)</f>
        <v>0</v>
      </c>
      <c r="BJ162" s="17" t="s">
        <v>8</v>
      </c>
      <c r="BK162" s="29">
        <f>ROUND(I162*H162,0)</f>
        <v>0</v>
      </c>
      <c r="BL162" s="17" t="s">
        <v>253</v>
      </c>
      <c r="BM162" s="28" t="s">
        <v>290</v>
      </c>
    </row>
    <row r="163" spans="2:65" s="12" customFormat="1" x14ac:dyDescent="0.2">
      <c r="B163" s="153"/>
      <c r="D163" s="154" t="s">
        <v>255</v>
      </c>
      <c r="E163" s="30" t="s">
        <v>1</v>
      </c>
      <c r="F163" s="155" t="s">
        <v>291</v>
      </c>
      <c r="H163" s="156">
        <v>2.5339999999999998</v>
      </c>
      <c r="L163" s="153"/>
      <c r="M163" s="157"/>
      <c r="T163" s="158"/>
      <c r="AT163" s="30" t="s">
        <v>255</v>
      </c>
      <c r="AU163" s="30" t="s">
        <v>86</v>
      </c>
      <c r="AV163" s="12" t="s">
        <v>86</v>
      </c>
      <c r="AW163" s="12" t="s">
        <v>33</v>
      </c>
      <c r="AX163" s="12" t="s">
        <v>77</v>
      </c>
      <c r="AY163" s="30" t="s">
        <v>246</v>
      </c>
    </row>
    <row r="164" spans="2:65" s="12" customFormat="1" x14ac:dyDescent="0.2">
      <c r="B164" s="153"/>
      <c r="D164" s="154" t="s">
        <v>255</v>
      </c>
      <c r="E164" s="30" t="s">
        <v>1</v>
      </c>
      <c r="F164" s="155" t="s">
        <v>292</v>
      </c>
      <c r="H164" s="156">
        <v>1.823</v>
      </c>
      <c r="L164" s="153"/>
      <c r="M164" s="157"/>
      <c r="T164" s="158"/>
      <c r="AT164" s="30" t="s">
        <v>255</v>
      </c>
      <c r="AU164" s="30" t="s">
        <v>86</v>
      </c>
      <c r="AV164" s="12" t="s">
        <v>86</v>
      </c>
      <c r="AW164" s="12" t="s">
        <v>33</v>
      </c>
      <c r="AX164" s="12" t="s">
        <v>77</v>
      </c>
      <c r="AY164" s="30" t="s">
        <v>246</v>
      </c>
    </row>
    <row r="165" spans="2:65" s="12" customFormat="1" x14ac:dyDescent="0.2">
      <c r="B165" s="153"/>
      <c r="D165" s="154" t="s">
        <v>255</v>
      </c>
      <c r="E165" s="30" t="s">
        <v>1</v>
      </c>
      <c r="F165" s="155" t="s">
        <v>293</v>
      </c>
      <c r="H165" s="156">
        <v>10.143000000000001</v>
      </c>
      <c r="L165" s="153"/>
      <c r="M165" s="157"/>
      <c r="T165" s="158"/>
      <c r="AT165" s="30" t="s">
        <v>255</v>
      </c>
      <c r="AU165" s="30" t="s">
        <v>86</v>
      </c>
      <c r="AV165" s="12" t="s">
        <v>86</v>
      </c>
      <c r="AW165" s="12" t="s">
        <v>33</v>
      </c>
      <c r="AX165" s="12" t="s">
        <v>77</v>
      </c>
      <c r="AY165" s="30" t="s">
        <v>246</v>
      </c>
    </row>
    <row r="166" spans="2:65" s="12" customFormat="1" x14ac:dyDescent="0.2">
      <c r="B166" s="153"/>
      <c r="D166" s="154" t="s">
        <v>255</v>
      </c>
      <c r="E166" s="30" t="s">
        <v>1</v>
      </c>
      <c r="F166" s="155" t="s">
        <v>294</v>
      </c>
      <c r="H166" s="156">
        <v>1.891</v>
      </c>
      <c r="L166" s="153"/>
      <c r="M166" s="157"/>
      <c r="T166" s="158"/>
      <c r="AT166" s="30" t="s">
        <v>255</v>
      </c>
      <c r="AU166" s="30" t="s">
        <v>86</v>
      </c>
      <c r="AV166" s="12" t="s">
        <v>86</v>
      </c>
      <c r="AW166" s="12" t="s">
        <v>33</v>
      </c>
      <c r="AX166" s="12" t="s">
        <v>77</v>
      </c>
      <c r="AY166" s="30" t="s">
        <v>246</v>
      </c>
    </row>
    <row r="167" spans="2:65" s="12" customFormat="1" x14ac:dyDescent="0.2">
      <c r="B167" s="153"/>
      <c r="D167" s="154" t="s">
        <v>255</v>
      </c>
      <c r="E167" s="30" t="s">
        <v>1</v>
      </c>
      <c r="F167" s="155" t="s">
        <v>295</v>
      </c>
      <c r="H167" s="156">
        <v>19.510999999999999</v>
      </c>
      <c r="L167" s="153"/>
      <c r="M167" s="157"/>
      <c r="T167" s="158"/>
      <c r="AT167" s="30" t="s">
        <v>255</v>
      </c>
      <c r="AU167" s="30" t="s">
        <v>86</v>
      </c>
      <c r="AV167" s="12" t="s">
        <v>86</v>
      </c>
      <c r="AW167" s="12" t="s">
        <v>33</v>
      </c>
      <c r="AX167" s="12" t="s">
        <v>77</v>
      </c>
      <c r="AY167" s="30" t="s">
        <v>246</v>
      </c>
    </row>
    <row r="168" spans="2:65" s="12" customFormat="1" x14ac:dyDescent="0.2">
      <c r="B168" s="153"/>
      <c r="D168" s="154" t="s">
        <v>255</v>
      </c>
      <c r="E168" s="30" t="s">
        <v>1</v>
      </c>
      <c r="F168" s="155" t="s">
        <v>296</v>
      </c>
      <c r="H168" s="156">
        <v>9.7460000000000004</v>
      </c>
      <c r="L168" s="153"/>
      <c r="M168" s="157"/>
      <c r="T168" s="158"/>
      <c r="AT168" s="30" t="s">
        <v>255</v>
      </c>
      <c r="AU168" s="30" t="s">
        <v>86</v>
      </c>
      <c r="AV168" s="12" t="s">
        <v>86</v>
      </c>
      <c r="AW168" s="12" t="s">
        <v>33</v>
      </c>
      <c r="AX168" s="12" t="s">
        <v>77</v>
      </c>
      <c r="AY168" s="30" t="s">
        <v>246</v>
      </c>
    </row>
    <row r="169" spans="2:65" s="12" customFormat="1" x14ac:dyDescent="0.2">
      <c r="B169" s="153"/>
      <c r="D169" s="154" t="s">
        <v>255</v>
      </c>
      <c r="E169" s="30" t="s">
        <v>1</v>
      </c>
      <c r="F169" s="155" t="s">
        <v>297</v>
      </c>
      <c r="H169" s="156">
        <v>3.8809999999999998</v>
      </c>
      <c r="L169" s="153"/>
      <c r="M169" s="157"/>
      <c r="T169" s="158"/>
      <c r="AT169" s="30" t="s">
        <v>255</v>
      </c>
      <c r="AU169" s="30" t="s">
        <v>86</v>
      </c>
      <c r="AV169" s="12" t="s">
        <v>86</v>
      </c>
      <c r="AW169" s="12" t="s">
        <v>33</v>
      </c>
      <c r="AX169" s="12" t="s">
        <v>77</v>
      </c>
      <c r="AY169" s="30" t="s">
        <v>246</v>
      </c>
    </row>
    <row r="170" spans="2:65" s="12" customFormat="1" x14ac:dyDescent="0.2">
      <c r="B170" s="153"/>
      <c r="D170" s="154" t="s">
        <v>255</v>
      </c>
      <c r="E170" s="30" t="s">
        <v>1</v>
      </c>
      <c r="F170" s="155" t="s">
        <v>298</v>
      </c>
      <c r="H170" s="156">
        <v>5.7320000000000002</v>
      </c>
      <c r="L170" s="153"/>
      <c r="M170" s="157"/>
      <c r="T170" s="158"/>
      <c r="AT170" s="30" t="s">
        <v>255</v>
      </c>
      <c r="AU170" s="30" t="s">
        <v>86</v>
      </c>
      <c r="AV170" s="12" t="s">
        <v>86</v>
      </c>
      <c r="AW170" s="12" t="s">
        <v>33</v>
      </c>
      <c r="AX170" s="12" t="s">
        <v>77</v>
      </c>
      <c r="AY170" s="30" t="s">
        <v>246</v>
      </c>
    </row>
    <row r="171" spans="2:65" s="13" customFormat="1" x14ac:dyDescent="0.2">
      <c r="B171" s="159"/>
      <c r="D171" s="154" t="s">
        <v>255</v>
      </c>
      <c r="E171" s="32" t="s">
        <v>1</v>
      </c>
      <c r="F171" s="160" t="s">
        <v>262</v>
      </c>
      <c r="H171" s="161">
        <v>55.261000000000003</v>
      </c>
      <c r="L171" s="159"/>
      <c r="M171" s="162"/>
      <c r="T171" s="163"/>
      <c r="AT171" s="32" t="s">
        <v>255</v>
      </c>
      <c r="AU171" s="32" t="s">
        <v>86</v>
      </c>
      <c r="AV171" s="13" t="s">
        <v>263</v>
      </c>
      <c r="AW171" s="13" t="s">
        <v>33</v>
      </c>
      <c r="AX171" s="13" t="s">
        <v>77</v>
      </c>
      <c r="AY171" s="32" t="s">
        <v>246</v>
      </c>
    </row>
    <row r="172" spans="2:65" s="12" customFormat="1" x14ac:dyDescent="0.2">
      <c r="B172" s="153"/>
      <c r="D172" s="154" t="s">
        <v>255</v>
      </c>
      <c r="E172" s="30" t="s">
        <v>1</v>
      </c>
      <c r="F172" s="155" t="s">
        <v>299</v>
      </c>
      <c r="H172" s="156">
        <v>13.095000000000001</v>
      </c>
      <c r="L172" s="153"/>
      <c r="M172" s="157"/>
      <c r="T172" s="158"/>
      <c r="AT172" s="30" t="s">
        <v>255</v>
      </c>
      <c r="AU172" s="30" t="s">
        <v>86</v>
      </c>
      <c r="AV172" s="12" t="s">
        <v>86</v>
      </c>
      <c r="AW172" s="12" t="s">
        <v>33</v>
      </c>
      <c r="AX172" s="12" t="s">
        <v>77</v>
      </c>
      <c r="AY172" s="30" t="s">
        <v>246</v>
      </c>
    </row>
    <row r="173" spans="2:65" s="12" customFormat="1" x14ac:dyDescent="0.2">
      <c r="B173" s="153"/>
      <c r="D173" s="154" t="s">
        <v>255</v>
      </c>
      <c r="E173" s="30" t="s">
        <v>1</v>
      </c>
      <c r="F173" s="155" t="s">
        <v>300</v>
      </c>
      <c r="H173" s="156">
        <v>8.0559999999999992</v>
      </c>
      <c r="L173" s="153"/>
      <c r="M173" s="157"/>
      <c r="T173" s="158"/>
      <c r="AT173" s="30" t="s">
        <v>255</v>
      </c>
      <c r="AU173" s="30" t="s">
        <v>86</v>
      </c>
      <c r="AV173" s="12" t="s">
        <v>86</v>
      </c>
      <c r="AW173" s="12" t="s">
        <v>33</v>
      </c>
      <c r="AX173" s="12" t="s">
        <v>77</v>
      </c>
      <c r="AY173" s="30" t="s">
        <v>246</v>
      </c>
    </row>
    <row r="174" spans="2:65" s="13" customFormat="1" x14ac:dyDescent="0.2">
      <c r="B174" s="159"/>
      <c r="D174" s="154" t="s">
        <v>255</v>
      </c>
      <c r="E174" s="32" t="s">
        <v>1</v>
      </c>
      <c r="F174" s="160" t="s">
        <v>262</v>
      </c>
      <c r="H174" s="161">
        <v>21.151</v>
      </c>
      <c r="L174" s="159"/>
      <c r="M174" s="162"/>
      <c r="T174" s="163"/>
      <c r="AT174" s="32" t="s">
        <v>255</v>
      </c>
      <c r="AU174" s="32" t="s">
        <v>86</v>
      </c>
      <c r="AV174" s="13" t="s">
        <v>263</v>
      </c>
      <c r="AW174" s="13" t="s">
        <v>33</v>
      </c>
      <c r="AX174" s="13" t="s">
        <v>77</v>
      </c>
      <c r="AY174" s="32" t="s">
        <v>246</v>
      </c>
    </row>
    <row r="175" spans="2:65" s="14" customFormat="1" x14ac:dyDescent="0.2">
      <c r="B175" s="164"/>
      <c r="D175" s="154" t="s">
        <v>255</v>
      </c>
      <c r="E175" s="33" t="s">
        <v>103</v>
      </c>
      <c r="F175" s="165" t="s">
        <v>301</v>
      </c>
      <c r="H175" s="166">
        <v>76.412000000000006</v>
      </c>
      <c r="L175" s="164"/>
      <c r="M175" s="167"/>
      <c r="T175" s="168"/>
      <c r="AT175" s="33" t="s">
        <v>255</v>
      </c>
      <c r="AU175" s="33" t="s">
        <v>86</v>
      </c>
      <c r="AV175" s="14" t="s">
        <v>253</v>
      </c>
      <c r="AW175" s="14" t="s">
        <v>33</v>
      </c>
      <c r="AX175" s="14" t="s">
        <v>8</v>
      </c>
      <c r="AY175" s="33" t="s">
        <v>246</v>
      </c>
    </row>
    <row r="176" spans="2:65" s="1" customFormat="1" ht="24.2" customHeight="1" x14ac:dyDescent="0.2">
      <c r="B176" s="50"/>
      <c r="C176" s="143" t="s">
        <v>302</v>
      </c>
      <c r="D176" s="143" t="s">
        <v>248</v>
      </c>
      <c r="E176" s="144" t="s">
        <v>303</v>
      </c>
      <c r="F176" s="145" t="s">
        <v>304</v>
      </c>
      <c r="G176" s="146" t="s">
        <v>280</v>
      </c>
      <c r="H176" s="147">
        <v>1.056</v>
      </c>
      <c r="I176" s="27"/>
      <c r="J176" s="148">
        <f>ROUND(I176*H176,0)</f>
        <v>0</v>
      </c>
      <c r="K176" s="145" t="s">
        <v>252</v>
      </c>
      <c r="L176" s="50"/>
      <c r="M176" s="149" t="s">
        <v>1</v>
      </c>
      <c r="N176" s="150" t="s">
        <v>42</v>
      </c>
      <c r="P176" s="151">
        <f>O176*H176</f>
        <v>0</v>
      </c>
      <c r="Q176" s="151">
        <v>0</v>
      </c>
      <c r="R176" s="151">
        <f>Q176*H176</f>
        <v>0</v>
      </c>
      <c r="S176" s="151">
        <v>0</v>
      </c>
      <c r="T176" s="152">
        <f>S176*H176</f>
        <v>0</v>
      </c>
      <c r="AR176" s="28" t="s">
        <v>253</v>
      </c>
      <c r="AT176" s="28" t="s">
        <v>248</v>
      </c>
      <c r="AU176" s="28" t="s">
        <v>86</v>
      </c>
      <c r="AY176" s="17" t="s">
        <v>246</v>
      </c>
      <c r="BE176" s="29">
        <f>IF(N176="základní",J176,0)</f>
        <v>0</v>
      </c>
      <c r="BF176" s="29">
        <f>IF(N176="snížená",J176,0)</f>
        <v>0</v>
      </c>
      <c r="BG176" s="29">
        <f>IF(N176="zákl. přenesená",J176,0)</f>
        <v>0</v>
      </c>
      <c r="BH176" s="29">
        <f>IF(N176="sníž. přenesená",J176,0)</f>
        <v>0</v>
      </c>
      <c r="BI176" s="29">
        <f>IF(N176="nulová",J176,0)</f>
        <v>0</v>
      </c>
      <c r="BJ176" s="17" t="s">
        <v>8</v>
      </c>
      <c r="BK176" s="29">
        <f>ROUND(I176*H176,0)</f>
        <v>0</v>
      </c>
      <c r="BL176" s="17" t="s">
        <v>253</v>
      </c>
      <c r="BM176" s="28" t="s">
        <v>305</v>
      </c>
    </row>
    <row r="177" spans="2:65" s="12" customFormat="1" x14ac:dyDescent="0.2">
      <c r="B177" s="153"/>
      <c r="D177" s="154" t="s">
        <v>255</v>
      </c>
      <c r="E177" s="30" t="s">
        <v>1</v>
      </c>
      <c r="F177" s="155" t="s">
        <v>306</v>
      </c>
      <c r="H177" s="156">
        <v>0.28799999999999998</v>
      </c>
      <c r="L177" s="153"/>
      <c r="M177" s="157"/>
      <c r="T177" s="158"/>
      <c r="AT177" s="30" t="s">
        <v>255</v>
      </c>
      <c r="AU177" s="30" t="s">
        <v>86</v>
      </c>
      <c r="AV177" s="12" t="s">
        <v>86</v>
      </c>
      <c r="AW177" s="12" t="s">
        <v>33</v>
      </c>
      <c r="AX177" s="12" t="s">
        <v>77</v>
      </c>
      <c r="AY177" s="30" t="s">
        <v>246</v>
      </c>
    </row>
    <row r="178" spans="2:65" s="12" customFormat="1" x14ac:dyDescent="0.2">
      <c r="B178" s="153"/>
      <c r="D178" s="154" t="s">
        <v>255</v>
      </c>
      <c r="E178" s="30" t="s">
        <v>1</v>
      </c>
      <c r="F178" s="155" t="s">
        <v>307</v>
      </c>
      <c r="H178" s="156">
        <v>0.76800000000000002</v>
      </c>
      <c r="L178" s="153"/>
      <c r="M178" s="157"/>
      <c r="T178" s="158"/>
      <c r="AT178" s="30" t="s">
        <v>255</v>
      </c>
      <c r="AU178" s="30" t="s">
        <v>86</v>
      </c>
      <c r="AV178" s="12" t="s">
        <v>86</v>
      </c>
      <c r="AW178" s="12" t="s">
        <v>33</v>
      </c>
      <c r="AX178" s="12" t="s">
        <v>77</v>
      </c>
      <c r="AY178" s="30" t="s">
        <v>246</v>
      </c>
    </row>
    <row r="179" spans="2:65" s="13" customFormat="1" x14ac:dyDescent="0.2">
      <c r="B179" s="159"/>
      <c r="D179" s="154" t="s">
        <v>255</v>
      </c>
      <c r="E179" s="32" t="s">
        <v>1</v>
      </c>
      <c r="F179" s="160" t="s">
        <v>308</v>
      </c>
      <c r="H179" s="161">
        <v>1.056</v>
      </c>
      <c r="L179" s="159"/>
      <c r="M179" s="162"/>
      <c r="T179" s="163"/>
      <c r="AT179" s="32" t="s">
        <v>255</v>
      </c>
      <c r="AU179" s="32" t="s">
        <v>86</v>
      </c>
      <c r="AV179" s="13" t="s">
        <v>263</v>
      </c>
      <c r="AW179" s="13" t="s">
        <v>33</v>
      </c>
      <c r="AX179" s="13" t="s">
        <v>8</v>
      </c>
      <c r="AY179" s="32" t="s">
        <v>246</v>
      </c>
    </row>
    <row r="180" spans="2:65" s="1" customFormat="1" ht="37.9" customHeight="1" x14ac:dyDescent="0.2">
      <c r="B180" s="50"/>
      <c r="C180" s="143" t="s">
        <v>100</v>
      </c>
      <c r="D180" s="143" t="s">
        <v>248</v>
      </c>
      <c r="E180" s="144" t="s">
        <v>309</v>
      </c>
      <c r="F180" s="145" t="s">
        <v>310</v>
      </c>
      <c r="G180" s="146" t="s">
        <v>280</v>
      </c>
      <c r="H180" s="147">
        <v>145.322</v>
      </c>
      <c r="I180" s="27"/>
      <c r="J180" s="148">
        <f>ROUND(I180*H180,0)</f>
        <v>0</v>
      </c>
      <c r="K180" s="145" t="s">
        <v>252</v>
      </c>
      <c r="L180" s="50"/>
      <c r="M180" s="149" t="s">
        <v>1</v>
      </c>
      <c r="N180" s="150" t="s">
        <v>42</v>
      </c>
      <c r="P180" s="151">
        <f>O180*H180</f>
        <v>0</v>
      </c>
      <c r="Q180" s="151">
        <v>0</v>
      </c>
      <c r="R180" s="151">
        <f>Q180*H180</f>
        <v>0</v>
      </c>
      <c r="S180" s="151">
        <v>0</v>
      </c>
      <c r="T180" s="152">
        <f>S180*H180</f>
        <v>0</v>
      </c>
      <c r="AR180" s="28" t="s">
        <v>253</v>
      </c>
      <c r="AT180" s="28" t="s">
        <v>248</v>
      </c>
      <c r="AU180" s="28" t="s">
        <v>86</v>
      </c>
      <c r="AY180" s="17" t="s">
        <v>246</v>
      </c>
      <c r="BE180" s="29">
        <f>IF(N180="základní",J180,0)</f>
        <v>0</v>
      </c>
      <c r="BF180" s="29">
        <f>IF(N180="snížená",J180,0)</f>
        <v>0</v>
      </c>
      <c r="BG180" s="29">
        <f>IF(N180="zákl. přenesená",J180,0)</f>
        <v>0</v>
      </c>
      <c r="BH180" s="29">
        <f>IF(N180="sníž. přenesená",J180,0)</f>
        <v>0</v>
      </c>
      <c r="BI180" s="29">
        <f>IF(N180="nulová",J180,0)</f>
        <v>0</v>
      </c>
      <c r="BJ180" s="17" t="s">
        <v>8</v>
      </c>
      <c r="BK180" s="29">
        <f>ROUND(I180*H180,0)</f>
        <v>0</v>
      </c>
      <c r="BL180" s="17" t="s">
        <v>253</v>
      </c>
      <c r="BM180" s="28" t="s">
        <v>311</v>
      </c>
    </row>
    <row r="181" spans="2:65" s="12" customFormat="1" x14ac:dyDescent="0.2">
      <c r="B181" s="153"/>
      <c r="D181" s="154" t="s">
        <v>255</v>
      </c>
      <c r="E181" s="30" t="s">
        <v>1</v>
      </c>
      <c r="F181" s="155" t="s">
        <v>103</v>
      </c>
      <c r="H181" s="156">
        <v>76.412000000000006</v>
      </c>
      <c r="L181" s="153"/>
      <c r="M181" s="157"/>
      <c r="T181" s="158"/>
      <c r="AT181" s="30" t="s">
        <v>255</v>
      </c>
      <c r="AU181" s="30" t="s">
        <v>86</v>
      </c>
      <c r="AV181" s="12" t="s">
        <v>86</v>
      </c>
      <c r="AW181" s="12" t="s">
        <v>33</v>
      </c>
      <c r="AX181" s="12" t="s">
        <v>77</v>
      </c>
      <c r="AY181" s="30" t="s">
        <v>246</v>
      </c>
    </row>
    <row r="182" spans="2:65" s="12" customFormat="1" x14ac:dyDescent="0.2">
      <c r="B182" s="153"/>
      <c r="D182" s="154" t="s">
        <v>255</v>
      </c>
      <c r="E182" s="30" t="s">
        <v>1</v>
      </c>
      <c r="F182" s="155" t="s">
        <v>282</v>
      </c>
      <c r="H182" s="156">
        <v>0</v>
      </c>
      <c r="L182" s="153"/>
      <c r="M182" s="157"/>
      <c r="T182" s="158"/>
      <c r="AT182" s="30" t="s">
        <v>255</v>
      </c>
      <c r="AU182" s="30" t="s">
        <v>86</v>
      </c>
      <c r="AV182" s="12" t="s">
        <v>86</v>
      </c>
      <c r="AW182" s="12" t="s">
        <v>33</v>
      </c>
      <c r="AX182" s="12" t="s">
        <v>77</v>
      </c>
      <c r="AY182" s="30" t="s">
        <v>246</v>
      </c>
    </row>
    <row r="183" spans="2:65" s="12" customFormat="1" x14ac:dyDescent="0.2">
      <c r="B183" s="153"/>
      <c r="D183" s="154" t="s">
        <v>255</v>
      </c>
      <c r="E183" s="30" t="s">
        <v>1</v>
      </c>
      <c r="F183" s="155" t="s">
        <v>283</v>
      </c>
      <c r="H183" s="156">
        <v>0</v>
      </c>
      <c r="L183" s="153"/>
      <c r="M183" s="157"/>
      <c r="T183" s="158"/>
      <c r="AT183" s="30" t="s">
        <v>255</v>
      </c>
      <c r="AU183" s="30" t="s">
        <v>86</v>
      </c>
      <c r="AV183" s="12" t="s">
        <v>86</v>
      </c>
      <c r="AW183" s="12" t="s">
        <v>33</v>
      </c>
      <c r="AX183" s="12" t="s">
        <v>77</v>
      </c>
      <c r="AY183" s="30" t="s">
        <v>246</v>
      </c>
    </row>
    <row r="184" spans="2:65" s="12" customFormat="1" x14ac:dyDescent="0.2">
      <c r="B184" s="153"/>
      <c r="D184" s="154" t="s">
        <v>255</v>
      </c>
      <c r="E184" s="30" t="s">
        <v>1</v>
      </c>
      <c r="F184" s="155" t="s">
        <v>284</v>
      </c>
      <c r="H184" s="156">
        <v>45.914999999999999</v>
      </c>
      <c r="L184" s="153"/>
      <c r="M184" s="157"/>
      <c r="T184" s="158"/>
      <c r="AT184" s="30" t="s">
        <v>255</v>
      </c>
      <c r="AU184" s="30" t="s">
        <v>86</v>
      </c>
      <c r="AV184" s="12" t="s">
        <v>86</v>
      </c>
      <c r="AW184" s="12" t="s">
        <v>33</v>
      </c>
      <c r="AX184" s="12" t="s">
        <v>77</v>
      </c>
      <c r="AY184" s="30" t="s">
        <v>246</v>
      </c>
    </row>
    <row r="185" spans="2:65" s="12" customFormat="1" x14ac:dyDescent="0.2">
      <c r="B185" s="153"/>
      <c r="D185" s="154" t="s">
        <v>255</v>
      </c>
      <c r="E185" s="30" t="s">
        <v>1</v>
      </c>
      <c r="F185" s="155" t="s">
        <v>285</v>
      </c>
      <c r="H185" s="156">
        <v>13.98</v>
      </c>
      <c r="L185" s="153"/>
      <c r="M185" s="157"/>
      <c r="T185" s="158"/>
      <c r="AT185" s="30" t="s">
        <v>255</v>
      </c>
      <c r="AU185" s="30" t="s">
        <v>86</v>
      </c>
      <c r="AV185" s="12" t="s">
        <v>86</v>
      </c>
      <c r="AW185" s="12" t="s">
        <v>33</v>
      </c>
      <c r="AX185" s="12" t="s">
        <v>77</v>
      </c>
      <c r="AY185" s="30" t="s">
        <v>246</v>
      </c>
    </row>
    <row r="186" spans="2:65" s="12" customFormat="1" x14ac:dyDescent="0.2">
      <c r="B186" s="153"/>
      <c r="D186" s="154" t="s">
        <v>255</v>
      </c>
      <c r="E186" s="30" t="s">
        <v>1</v>
      </c>
      <c r="F186" s="155" t="s">
        <v>286</v>
      </c>
      <c r="H186" s="156">
        <v>9.0150000000000006</v>
      </c>
      <c r="L186" s="153"/>
      <c r="M186" s="157"/>
      <c r="T186" s="158"/>
      <c r="AT186" s="30" t="s">
        <v>255</v>
      </c>
      <c r="AU186" s="30" t="s">
        <v>86</v>
      </c>
      <c r="AV186" s="12" t="s">
        <v>86</v>
      </c>
      <c r="AW186" s="12" t="s">
        <v>33</v>
      </c>
      <c r="AX186" s="12" t="s">
        <v>77</v>
      </c>
      <c r="AY186" s="30" t="s">
        <v>246</v>
      </c>
    </row>
    <row r="187" spans="2:65" s="13" customFormat="1" x14ac:dyDescent="0.2">
      <c r="B187" s="159"/>
      <c r="D187" s="154" t="s">
        <v>255</v>
      </c>
      <c r="E187" s="32" t="s">
        <v>1</v>
      </c>
      <c r="F187" s="160" t="s">
        <v>262</v>
      </c>
      <c r="H187" s="161">
        <v>145.322</v>
      </c>
      <c r="L187" s="159"/>
      <c r="M187" s="162"/>
      <c r="T187" s="163"/>
      <c r="AT187" s="32" t="s">
        <v>255</v>
      </c>
      <c r="AU187" s="32" t="s">
        <v>86</v>
      </c>
      <c r="AV187" s="13" t="s">
        <v>263</v>
      </c>
      <c r="AW187" s="13" t="s">
        <v>33</v>
      </c>
      <c r="AX187" s="13" t="s">
        <v>8</v>
      </c>
      <c r="AY187" s="32" t="s">
        <v>246</v>
      </c>
    </row>
    <row r="188" spans="2:65" s="1" customFormat="1" ht="37.9" customHeight="1" x14ac:dyDescent="0.2">
      <c r="B188" s="50"/>
      <c r="C188" s="143" t="s">
        <v>312</v>
      </c>
      <c r="D188" s="143" t="s">
        <v>248</v>
      </c>
      <c r="E188" s="144" t="s">
        <v>313</v>
      </c>
      <c r="F188" s="145" t="s">
        <v>314</v>
      </c>
      <c r="G188" s="146" t="s">
        <v>280</v>
      </c>
      <c r="H188" s="147">
        <v>2906.44</v>
      </c>
      <c r="I188" s="27"/>
      <c r="J188" s="148">
        <f>ROUND(I188*H188,0)</f>
        <v>0</v>
      </c>
      <c r="K188" s="145" t="s">
        <v>252</v>
      </c>
      <c r="L188" s="50"/>
      <c r="M188" s="149" t="s">
        <v>1</v>
      </c>
      <c r="N188" s="150" t="s">
        <v>42</v>
      </c>
      <c r="P188" s="151">
        <f>O188*H188</f>
        <v>0</v>
      </c>
      <c r="Q188" s="151">
        <v>0</v>
      </c>
      <c r="R188" s="151">
        <f>Q188*H188</f>
        <v>0</v>
      </c>
      <c r="S188" s="151">
        <v>0</v>
      </c>
      <c r="T188" s="152">
        <f>S188*H188</f>
        <v>0</v>
      </c>
      <c r="AR188" s="28" t="s">
        <v>253</v>
      </c>
      <c r="AT188" s="28" t="s">
        <v>248</v>
      </c>
      <c r="AU188" s="28" t="s">
        <v>86</v>
      </c>
      <c r="AY188" s="17" t="s">
        <v>246</v>
      </c>
      <c r="BE188" s="29">
        <f>IF(N188="základní",J188,0)</f>
        <v>0</v>
      </c>
      <c r="BF188" s="29">
        <f>IF(N188="snížená",J188,0)</f>
        <v>0</v>
      </c>
      <c r="BG188" s="29">
        <f>IF(N188="zákl. přenesená",J188,0)</f>
        <v>0</v>
      </c>
      <c r="BH188" s="29">
        <f>IF(N188="sníž. přenesená",J188,0)</f>
        <v>0</v>
      </c>
      <c r="BI188" s="29">
        <f>IF(N188="nulová",J188,0)</f>
        <v>0</v>
      </c>
      <c r="BJ188" s="17" t="s">
        <v>8</v>
      </c>
      <c r="BK188" s="29">
        <f>ROUND(I188*H188,0)</f>
        <v>0</v>
      </c>
      <c r="BL188" s="17" t="s">
        <v>253</v>
      </c>
      <c r="BM188" s="28" t="s">
        <v>315</v>
      </c>
    </row>
    <row r="189" spans="2:65" s="12" customFormat="1" x14ac:dyDescent="0.2">
      <c r="B189" s="153"/>
      <c r="D189" s="154" t="s">
        <v>255</v>
      </c>
      <c r="E189" s="30" t="s">
        <v>1</v>
      </c>
      <c r="F189" s="155" t="s">
        <v>103</v>
      </c>
      <c r="H189" s="156">
        <v>76.412000000000006</v>
      </c>
      <c r="L189" s="153"/>
      <c r="M189" s="157"/>
      <c r="T189" s="158"/>
      <c r="AT189" s="30" t="s">
        <v>255</v>
      </c>
      <c r="AU189" s="30" t="s">
        <v>86</v>
      </c>
      <c r="AV189" s="12" t="s">
        <v>86</v>
      </c>
      <c r="AW189" s="12" t="s">
        <v>33</v>
      </c>
      <c r="AX189" s="12" t="s">
        <v>77</v>
      </c>
      <c r="AY189" s="30" t="s">
        <v>246</v>
      </c>
    </row>
    <row r="190" spans="2:65" s="12" customFormat="1" x14ac:dyDescent="0.2">
      <c r="B190" s="153"/>
      <c r="D190" s="154" t="s">
        <v>255</v>
      </c>
      <c r="E190" s="30" t="s">
        <v>1</v>
      </c>
      <c r="F190" s="155" t="s">
        <v>282</v>
      </c>
      <c r="H190" s="156">
        <v>0</v>
      </c>
      <c r="L190" s="153"/>
      <c r="M190" s="157"/>
      <c r="T190" s="158"/>
      <c r="AT190" s="30" t="s">
        <v>255</v>
      </c>
      <c r="AU190" s="30" t="s">
        <v>86</v>
      </c>
      <c r="AV190" s="12" t="s">
        <v>86</v>
      </c>
      <c r="AW190" s="12" t="s">
        <v>33</v>
      </c>
      <c r="AX190" s="12" t="s">
        <v>77</v>
      </c>
      <c r="AY190" s="30" t="s">
        <v>246</v>
      </c>
    </row>
    <row r="191" spans="2:65" s="12" customFormat="1" x14ac:dyDescent="0.2">
      <c r="B191" s="153"/>
      <c r="D191" s="154" t="s">
        <v>255</v>
      </c>
      <c r="E191" s="30" t="s">
        <v>1</v>
      </c>
      <c r="F191" s="155" t="s">
        <v>283</v>
      </c>
      <c r="H191" s="156">
        <v>0</v>
      </c>
      <c r="L191" s="153"/>
      <c r="M191" s="157"/>
      <c r="T191" s="158"/>
      <c r="AT191" s="30" t="s">
        <v>255</v>
      </c>
      <c r="AU191" s="30" t="s">
        <v>86</v>
      </c>
      <c r="AV191" s="12" t="s">
        <v>86</v>
      </c>
      <c r="AW191" s="12" t="s">
        <v>33</v>
      </c>
      <c r="AX191" s="12" t="s">
        <v>77</v>
      </c>
      <c r="AY191" s="30" t="s">
        <v>246</v>
      </c>
    </row>
    <row r="192" spans="2:65" s="12" customFormat="1" x14ac:dyDescent="0.2">
      <c r="B192" s="153"/>
      <c r="D192" s="154" t="s">
        <v>255</v>
      </c>
      <c r="E192" s="30" t="s">
        <v>1</v>
      </c>
      <c r="F192" s="155" t="s">
        <v>284</v>
      </c>
      <c r="H192" s="156">
        <v>45.914999999999999</v>
      </c>
      <c r="L192" s="153"/>
      <c r="M192" s="157"/>
      <c r="T192" s="158"/>
      <c r="AT192" s="30" t="s">
        <v>255</v>
      </c>
      <c r="AU192" s="30" t="s">
        <v>86</v>
      </c>
      <c r="AV192" s="12" t="s">
        <v>86</v>
      </c>
      <c r="AW192" s="12" t="s">
        <v>33</v>
      </c>
      <c r="AX192" s="12" t="s">
        <v>77</v>
      </c>
      <c r="AY192" s="30" t="s">
        <v>246</v>
      </c>
    </row>
    <row r="193" spans="2:65" s="12" customFormat="1" x14ac:dyDescent="0.2">
      <c r="B193" s="153"/>
      <c r="D193" s="154" t="s">
        <v>255</v>
      </c>
      <c r="E193" s="30" t="s">
        <v>1</v>
      </c>
      <c r="F193" s="155" t="s">
        <v>285</v>
      </c>
      <c r="H193" s="156">
        <v>13.98</v>
      </c>
      <c r="L193" s="153"/>
      <c r="M193" s="157"/>
      <c r="T193" s="158"/>
      <c r="AT193" s="30" t="s">
        <v>255</v>
      </c>
      <c r="AU193" s="30" t="s">
        <v>86</v>
      </c>
      <c r="AV193" s="12" t="s">
        <v>86</v>
      </c>
      <c r="AW193" s="12" t="s">
        <v>33</v>
      </c>
      <c r="AX193" s="12" t="s">
        <v>77</v>
      </c>
      <c r="AY193" s="30" t="s">
        <v>246</v>
      </c>
    </row>
    <row r="194" spans="2:65" s="12" customFormat="1" x14ac:dyDescent="0.2">
      <c r="B194" s="153"/>
      <c r="D194" s="154" t="s">
        <v>255</v>
      </c>
      <c r="E194" s="30" t="s">
        <v>1</v>
      </c>
      <c r="F194" s="155" t="s">
        <v>286</v>
      </c>
      <c r="H194" s="156">
        <v>9.0150000000000006</v>
      </c>
      <c r="L194" s="153"/>
      <c r="M194" s="157"/>
      <c r="T194" s="158"/>
      <c r="AT194" s="30" t="s">
        <v>255</v>
      </c>
      <c r="AU194" s="30" t="s">
        <v>86</v>
      </c>
      <c r="AV194" s="12" t="s">
        <v>86</v>
      </c>
      <c r="AW194" s="12" t="s">
        <v>33</v>
      </c>
      <c r="AX194" s="12" t="s">
        <v>77</v>
      </c>
      <c r="AY194" s="30" t="s">
        <v>246</v>
      </c>
    </row>
    <row r="195" spans="2:65" s="13" customFormat="1" x14ac:dyDescent="0.2">
      <c r="B195" s="159"/>
      <c r="D195" s="154" t="s">
        <v>255</v>
      </c>
      <c r="E195" s="32" t="s">
        <v>1</v>
      </c>
      <c r="F195" s="160" t="s">
        <v>262</v>
      </c>
      <c r="H195" s="161">
        <v>145.322</v>
      </c>
      <c r="L195" s="159"/>
      <c r="M195" s="162"/>
      <c r="T195" s="163"/>
      <c r="AT195" s="32" t="s">
        <v>255</v>
      </c>
      <c r="AU195" s="32" t="s">
        <v>86</v>
      </c>
      <c r="AV195" s="13" t="s">
        <v>263</v>
      </c>
      <c r="AW195" s="13" t="s">
        <v>33</v>
      </c>
      <c r="AX195" s="13" t="s">
        <v>8</v>
      </c>
      <c r="AY195" s="32" t="s">
        <v>246</v>
      </c>
    </row>
    <row r="196" spans="2:65" s="12" customFormat="1" x14ac:dyDescent="0.2">
      <c r="B196" s="153"/>
      <c r="D196" s="154" t="s">
        <v>255</v>
      </c>
      <c r="F196" s="155" t="s">
        <v>316</v>
      </c>
      <c r="H196" s="156">
        <v>2906.44</v>
      </c>
      <c r="L196" s="153"/>
      <c r="M196" s="157"/>
      <c r="T196" s="158"/>
      <c r="AT196" s="30" t="s">
        <v>255</v>
      </c>
      <c r="AU196" s="30" t="s">
        <v>86</v>
      </c>
      <c r="AV196" s="12" t="s">
        <v>86</v>
      </c>
      <c r="AW196" s="12" t="s">
        <v>3</v>
      </c>
      <c r="AX196" s="12" t="s">
        <v>8</v>
      </c>
      <c r="AY196" s="30" t="s">
        <v>246</v>
      </c>
    </row>
    <row r="197" spans="2:65" s="1" customFormat="1" ht="33" customHeight="1" x14ac:dyDescent="0.2">
      <c r="B197" s="50"/>
      <c r="C197" s="143" t="s">
        <v>82</v>
      </c>
      <c r="D197" s="143" t="s">
        <v>248</v>
      </c>
      <c r="E197" s="144" t="s">
        <v>317</v>
      </c>
      <c r="F197" s="145" t="s">
        <v>318</v>
      </c>
      <c r="G197" s="146" t="s">
        <v>319</v>
      </c>
      <c r="H197" s="147">
        <v>261.58</v>
      </c>
      <c r="I197" s="27"/>
      <c r="J197" s="148">
        <f>ROUND(I197*H197,0)</f>
        <v>0</v>
      </c>
      <c r="K197" s="145" t="s">
        <v>252</v>
      </c>
      <c r="L197" s="50"/>
      <c r="M197" s="149" t="s">
        <v>1</v>
      </c>
      <c r="N197" s="150" t="s">
        <v>42</v>
      </c>
      <c r="P197" s="151">
        <f>O197*H197</f>
        <v>0</v>
      </c>
      <c r="Q197" s="151">
        <v>0</v>
      </c>
      <c r="R197" s="151">
        <f>Q197*H197</f>
        <v>0</v>
      </c>
      <c r="S197" s="151">
        <v>0</v>
      </c>
      <c r="T197" s="152">
        <f>S197*H197</f>
        <v>0</v>
      </c>
      <c r="AR197" s="28" t="s">
        <v>253</v>
      </c>
      <c r="AT197" s="28" t="s">
        <v>248</v>
      </c>
      <c r="AU197" s="28" t="s">
        <v>86</v>
      </c>
      <c r="AY197" s="17" t="s">
        <v>246</v>
      </c>
      <c r="BE197" s="29">
        <f>IF(N197="základní",J197,0)</f>
        <v>0</v>
      </c>
      <c r="BF197" s="29">
        <f>IF(N197="snížená",J197,0)</f>
        <v>0</v>
      </c>
      <c r="BG197" s="29">
        <f>IF(N197="zákl. přenesená",J197,0)</f>
        <v>0</v>
      </c>
      <c r="BH197" s="29">
        <f>IF(N197="sníž. přenesená",J197,0)</f>
        <v>0</v>
      </c>
      <c r="BI197" s="29">
        <f>IF(N197="nulová",J197,0)</f>
        <v>0</v>
      </c>
      <c r="BJ197" s="17" t="s">
        <v>8</v>
      </c>
      <c r="BK197" s="29">
        <f>ROUND(I197*H197,0)</f>
        <v>0</v>
      </c>
      <c r="BL197" s="17" t="s">
        <v>253</v>
      </c>
      <c r="BM197" s="28" t="s">
        <v>320</v>
      </c>
    </row>
    <row r="198" spans="2:65" s="12" customFormat="1" x14ac:dyDescent="0.2">
      <c r="B198" s="153"/>
      <c r="D198" s="154" t="s">
        <v>255</v>
      </c>
      <c r="E198" s="30" t="s">
        <v>1</v>
      </c>
      <c r="F198" s="155" t="s">
        <v>321</v>
      </c>
      <c r="H198" s="156">
        <v>137.542</v>
      </c>
      <c r="L198" s="153"/>
      <c r="M198" s="157"/>
      <c r="T198" s="158"/>
      <c r="AT198" s="30" t="s">
        <v>255</v>
      </c>
      <c r="AU198" s="30" t="s">
        <v>86</v>
      </c>
      <c r="AV198" s="12" t="s">
        <v>86</v>
      </c>
      <c r="AW198" s="12" t="s">
        <v>33</v>
      </c>
      <c r="AX198" s="12" t="s">
        <v>77</v>
      </c>
      <c r="AY198" s="30" t="s">
        <v>246</v>
      </c>
    </row>
    <row r="199" spans="2:65" s="12" customFormat="1" x14ac:dyDescent="0.2">
      <c r="B199" s="153"/>
      <c r="D199" s="154" t="s">
        <v>255</v>
      </c>
      <c r="E199" s="30" t="s">
        <v>1</v>
      </c>
      <c r="F199" s="155" t="s">
        <v>322</v>
      </c>
      <c r="H199" s="156">
        <v>0</v>
      </c>
      <c r="L199" s="153"/>
      <c r="M199" s="157"/>
      <c r="T199" s="158"/>
      <c r="AT199" s="30" t="s">
        <v>255</v>
      </c>
      <c r="AU199" s="30" t="s">
        <v>86</v>
      </c>
      <c r="AV199" s="12" t="s">
        <v>86</v>
      </c>
      <c r="AW199" s="12" t="s">
        <v>33</v>
      </c>
      <c r="AX199" s="12" t="s">
        <v>77</v>
      </c>
      <c r="AY199" s="30" t="s">
        <v>246</v>
      </c>
    </row>
    <row r="200" spans="2:65" s="12" customFormat="1" x14ac:dyDescent="0.2">
      <c r="B200" s="153"/>
      <c r="D200" s="154" t="s">
        <v>255</v>
      </c>
      <c r="E200" s="30" t="s">
        <v>1</v>
      </c>
      <c r="F200" s="155" t="s">
        <v>323</v>
      </c>
      <c r="H200" s="156">
        <v>0</v>
      </c>
      <c r="L200" s="153"/>
      <c r="M200" s="157"/>
      <c r="T200" s="158"/>
      <c r="AT200" s="30" t="s">
        <v>255</v>
      </c>
      <c r="AU200" s="30" t="s">
        <v>86</v>
      </c>
      <c r="AV200" s="12" t="s">
        <v>86</v>
      </c>
      <c r="AW200" s="12" t="s">
        <v>33</v>
      </c>
      <c r="AX200" s="12" t="s">
        <v>77</v>
      </c>
      <c r="AY200" s="30" t="s">
        <v>246</v>
      </c>
    </row>
    <row r="201" spans="2:65" s="12" customFormat="1" x14ac:dyDescent="0.2">
      <c r="B201" s="153"/>
      <c r="D201" s="154" t="s">
        <v>255</v>
      </c>
      <c r="E201" s="30" t="s">
        <v>1</v>
      </c>
      <c r="F201" s="155" t="s">
        <v>324</v>
      </c>
      <c r="H201" s="156">
        <v>82.647000000000006</v>
      </c>
      <c r="L201" s="153"/>
      <c r="M201" s="157"/>
      <c r="T201" s="158"/>
      <c r="AT201" s="30" t="s">
        <v>255</v>
      </c>
      <c r="AU201" s="30" t="s">
        <v>86</v>
      </c>
      <c r="AV201" s="12" t="s">
        <v>86</v>
      </c>
      <c r="AW201" s="12" t="s">
        <v>33</v>
      </c>
      <c r="AX201" s="12" t="s">
        <v>77</v>
      </c>
      <c r="AY201" s="30" t="s">
        <v>246</v>
      </c>
    </row>
    <row r="202" spans="2:65" s="12" customFormat="1" x14ac:dyDescent="0.2">
      <c r="B202" s="153"/>
      <c r="D202" s="154" t="s">
        <v>255</v>
      </c>
      <c r="E202" s="30" t="s">
        <v>1</v>
      </c>
      <c r="F202" s="155" t="s">
        <v>325</v>
      </c>
      <c r="H202" s="156">
        <v>25.164000000000001</v>
      </c>
      <c r="L202" s="153"/>
      <c r="M202" s="157"/>
      <c r="T202" s="158"/>
      <c r="AT202" s="30" t="s">
        <v>255</v>
      </c>
      <c r="AU202" s="30" t="s">
        <v>86</v>
      </c>
      <c r="AV202" s="12" t="s">
        <v>86</v>
      </c>
      <c r="AW202" s="12" t="s">
        <v>33</v>
      </c>
      <c r="AX202" s="12" t="s">
        <v>77</v>
      </c>
      <c r="AY202" s="30" t="s">
        <v>246</v>
      </c>
    </row>
    <row r="203" spans="2:65" s="12" customFormat="1" x14ac:dyDescent="0.2">
      <c r="B203" s="153"/>
      <c r="D203" s="154" t="s">
        <v>255</v>
      </c>
      <c r="E203" s="30" t="s">
        <v>1</v>
      </c>
      <c r="F203" s="155" t="s">
        <v>326</v>
      </c>
      <c r="H203" s="156">
        <v>16.227</v>
      </c>
      <c r="L203" s="153"/>
      <c r="M203" s="157"/>
      <c r="T203" s="158"/>
      <c r="AT203" s="30" t="s">
        <v>255</v>
      </c>
      <c r="AU203" s="30" t="s">
        <v>86</v>
      </c>
      <c r="AV203" s="12" t="s">
        <v>86</v>
      </c>
      <c r="AW203" s="12" t="s">
        <v>33</v>
      </c>
      <c r="AX203" s="12" t="s">
        <v>77</v>
      </c>
      <c r="AY203" s="30" t="s">
        <v>246</v>
      </c>
    </row>
    <row r="204" spans="2:65" s="13" customFormat="1" x14ac:dyDescent="0.2">
      <c r="B204" s="159"/>
      <c r="D204" s="154" t="s">
        <v>255</v>
      </c>
      <c r="E204" s="32" t="s">
        <v>1</v>
      </c>
      <c r="F204" s="160" t="s">
        <v>262</v>
      </c>
      <c r="H204" s="161">
        <v>261.58</v>
      </c>
      <c r="L204" s="159"/>
      <c r="M204" s="162"/>
      <c r="T204" s="163"/>
      <c r="AT204" s="32" t="s">
        <v>255</v>
      </c>
      <c r="AU204" s="32" t="s">
        <v>86</v>
      </c>
      <c r="AV204" s="13" t="s">
        <v>263</v>
      </c>
      <c r="AW204" s="13" t="s">
        <v>33</v>
      </c>
      <c r="AX204" s="13" t="s">
        <v>8</v>
      </c>
      <c r="AY204" s="32" t="s">
        <v>246</v>
      </c>
    </row>
    <row r="205" spans="2:65" s="1" customFormat="1" ht="24.2" customHeight="1" x14ac:dyDescent="0.2">
      <c r="B205" s="50"/>
      <c r="C205" s="143" t="s">
        <v>9</v>
      </c>
      <c r="D205" s="143" t="s">
        <v>248</v>
      </c>
      <c r="E205" s="144" t="s">
        <v>327</v>
      </c>
      <c r="F205" s="145" t="s">
        <v>328</v>
      </c>
      <c r="G205" s="146" t="s">
        <v>251</v>
      </c>
      <c r="H205" s="147">
        <v>45</v>
      </c>
      <c r="I205" s="27"/>
      <c r="J205" s="148">
        <f>ROUND(I205*H205,0)</f>
        <v>0</v>
      </c>
      <c r="K205" s="145" t="s">
        <v>252</v>
      </c>
      <c r="L205" s="50"/>
      <c r="M205" s="149" t="s">
        <v>1</v>
      </c>
      <c r="N205" s="150" t="s">
        <v>42</v>
      </c>
      <c r="P205" s="151">
        <f>O205*H205</f>
        <v>0</v>
      </c>
      <c r="Q205" s="151">
        <v>0</v>
      </c>
      <c r="R205" s="151">
        <f>Q205*H205</f>
        <v>0</v>
      </c>
      <c r="S205" s="151">
        <v>0</v>
      </c>
      <c r="T205" s="152">
        <f>S205*H205</f>
        <v>0</v>
      </c>
      <c r="AR205" s="28" t="s">
        <v>253</v>
      </c>
      <c r="AT205" s="28" t="s">
        <v>248</v>
      </c>
      <c r="AU205" s="28" t="s">
        <v>86</v>
      </c>
      <c r="AY205" s="17" t="s">
        <v>246</v>
      </c>
      <c r="BE205" s="29">
        <f>IF(N205="základní",J205,0)</f>
        <v>0</v>
      </c>
      <c r="BF205" s="29">
        <f>IF(N205="snížená",J205,0)</f>
        <v>0</v>
      </c>
      <c r="BG205" s="29">
        <f>IF(N205="zákl. přenesená",J205,0)</f>
        <v>0</v>
      </c>
      <c r="BH205" s="29">
        <f>IF(N205="sníž. přenesená",J205,0)</f>
        <v>0</v>
      </c>
      <c r="BI205" s="29">
        <f>IF(N205="nulová",J205,0)</f>
        <v>0</v>
      </c>
      <c r="BJ205" s="17" t="s">
        <v>8</v>
      </c>
      <c r="BK205" s="29">
        <f>ROUND(I205*H205,0)</f>
        <v>0</v>
      </c>
      <c r="BL205" s="17" t="s">
        <v>253</v>
      </c>
      <c r="BM205" s="28" t="s">
        <v>329</v>
      </c>
    </row>
    <row r="206" spans="2:65" s="12" customFormat="1" x14ac:dyDescent="0.2">
      <c r="B206" s="153"/>
      <c r="D206" s="154" t="s">
        <v>255</v>
      </c>
      <c r="E206" s="30" t="s">
        <v>1</v>
      </c>
      <c r="F206" s="155" t="s">
        <v>330</v>
      </c>
      <c r="H206" s="156">
        <v>30</v>
      </c>
      <c r="L206" s="153"/>
      <c r="M206" s="157"/>
      <c r="T206" s="158"/>
      <c r="AT206" s="30" t="s">
        <v>255</v>
      </c>
      <c r="AU206" s="30" t="s">
        <v>86</v>
      </c>
      <c r="AV206" s="12" t="s">
        <v>86</v>
      </c>
      <c r="AW206" s="12" t="s">
        <v>33</v>
      </c>
      <c r="AX206" s="12" t="s">
        <v>77</v>
      </c>
      <c r="AY206" s="30" t="s">
        <v>246</v>
      </c>
    </row>
    <row r="207" spans="2:65" s="12" customFormat="1" x14ac:dyDescent="0.2">
      <c r="B207" s="153"/>
      <c r="D207" s="154" t="s">
        <v>255</v>
      </c>
      <c r="E207" s="30" t="s">
        <v>1</v>
      </c>
      <c r="F207" s="155" t="s">
        <v>331</v>
      </c>
      <c r="H207" s="156">
        <v>15</v>
      </c>
      <c r="L207" s="153"/>
      <c r="M207" s="157"/>
      <c r="T207" s="158"/>
      <c r="AT207" s="30" t="s">
        <v>255</v>
      </c>
      <c r="AU207" s="30" t="s">
        <v>86</v>
      </c>
      <c r="AV207" s="12" t="s">
        <v>86</v>
      </c>
      <c r="AW207" s="12" t="s">
        <v>33</v>
      </c>
      <c r="AX207" s="12" t="s">
        <v>77</v>
      </c>
      <c r="AY207" s="30" t="s">
        <v>246</v>
      </c>
    </row>
    <row r="208" spans="2:65" s="13" customFormat="1" x14ac:dyDescent="0.2">
      <c r="B208" s="159"/>
      <c r="D208" s="154" t="s">
        <v>255</v>
      </c>
      <c r="E208" s="32" t="s">
        <v>1</v>
      </c>
      <c r="F208" s="160" t="s">
        <v>262</v>
      </c>
      <c r="H208" s="161">
        <v>45</v>
      </c>
      <c r="L208" s="159"/>
      <c r="M208" s="162"/>
      <c r="T208" s="163"/>
      <c r="AT208" s="32" t="s">
        <v>255</v>
      </c>
      <c r="AU208" s="32" t="s">
        <v>86</v>
      </c>
      <c r="AV208" s="13" t="s">
        <v>263</v>
      </c>
      <c r="AW208" s="13" t="s">
        <v>33</v>
      </c>
      <c r="AX208" s="13" t="s">
        <v>8</v>
      </c>
      <c r="AY208" s="32" t="s">
        <v>246</v>
      </c>
    </row>
    <row r="209" spans="2:65" s="11" customFormat="1" ht="22.9" customHeight="1" x14ac:dyDescent="0.2">
      <c r="B209" s="135"/>
      <c r="D209" s="24" t="s">
        <v>76</v>
      </c>
      <c r="E209" s="141" t="s">
        <v>86</v>
      </c>
      <c r="F209" s="141" t="s">
        <v>332</v>
      </c>
      <c r="J209" s="142">
        <f>BK209</f>
        <v>0</v>
      </c>
      <c r="L209" s="135"/>
      <c r="M209" s="138"/>
      <c r="P209" s="139">
        <f>SUM(P210:P311)</f>
        <v>0</v>
      </c>
      <c r="R209" s="139">
        <f>SUM(R210:R311)</f>
        <v>683.09613125029841</v>
      </c>
      <c r="T209" s="140">
        <f>SUM(T210:T311)</f>
        <v>0</v>
      </c>
      <c r="AR209" s="24" t="s">
        <v>8</v>
      </c>
      <c r="AT209" s="25" t="s">
        <v>76</v>
      </c>
      <c r="AU209" s="25" t="s">
        <v>8</v>
      </c>
      <c r="AY209" s="24" t="s">
        <v>246</v>
      </c>
      <c r="BK209" s="26">
        <f>SUM(BK210:BK311)</f>
        <v>0</v>
      </c>
    </row>
    <row r="210" spans="2:65" s="1" customFormat="1" ht="24.2" customHeight="1" x14ac:dyDescent="0.2">
      <c r="B210" s="50"/>
      <c r="C210" s="143" t="s">
        <v>89</v>
      </c>
      <c r="D210" s="143" t="s">
        <v>248</v>
      </c>
      <c r="E210" s="144" t="s">
        <v>333</v>
      </c>
      <c r="F210" s="145" t="s">
        <v>334</v>
      </c>
      <c r="G210" s="146" t="s">
        <v>280</v>
      </c>
      <c r="H210" s="147">
        <v>82.617999999999995</v>
      </c>
      <c r="I210" s="27"/>
      <c r="J210" s="148">
        <f>ROUND(I210*H210,0)</f>
        <v>0</v>
      </c>
      <c r="K210" s="145" t="s">
        <v>252</v>
      </c>
      <c r="L210" s="50"/>
      <c r="M210" s="149" t="s">
        <v>1</v>
      </c>
      <c r="N210" s="150" t="s">
        <v>42</v>
      </c>
      <c r="P210" s="151">
        <f>O210*H210</f>
        <v>0</v>
      </c>
      <c r="Q210" s="151">
        <v>2.16</v>
      </c>
      <c r="R210" s="151">
        <f>Q210*H210</f>
        <v>178.45488</v>
      </c>
      <c r="S210" s="151">
        <v>0</v>
      </c>
      <c r="T210" s="152">
        <f>S210*H210</f>
        <v>0</v>
      </c>
      <c r="AR210" s="28" t="s">
        <v>253</v>
      </c>
      <c r="AT210" s="28" t="s">
        <v>248</v>
      </c>
      <c r="AU210" s="28" t="s">
        <v>86</v>
      </c>
      <c r="AY210" s="17" t="s">
        <v>246</v>
      </c>
      <c r="BE210" s="29">
        <f>IF(N210="základní",J210,0)</f>
        <v>0</v>
      </c>
      <c r="BF210" s="29">
        <f>IF(N210="snížená",J210,0)</f>
        <v>0</v>
      </c>
      <c r="BG210" s="29">
        <f>IF(N210="zákl. přenesená",J210,0)</f>
        <v>0</v>
      </c>
      <c r="BH210" s="29">
        <f>IF(N210="sníž. přenesená",J210,0)</f>
        <v>0</v>
      </c>
      <c r="BI210" s="29">
        <f>IF(N210="nulová",J210,0)</f>
        <v>0</v>
      </c>
      <c r="BJ210" s="17" t="s">
        <v>8</v>
      </c>
      <c r="BK210" s="29">
        <f>ROUND(I210*H210,0)</f>
        <v>0</v>
      </c>
      <c r="BL210" s="17" t="s">
        <v>253</v>
      </c>
      <c r="BM210" s="28" t="s">
        <v>335</v>
      </c>
    </row>
    <row r="211" spans="2:65" s="12" customFormat="1" x14ac:dyDescent="0.2">
      <c r="B211" s="153"/>
      <c r="D211" s="154" t="s">
        <v>255</v>
      </c>
      <c r="E211" s="30" t="s">
        <v>1</v>
      </c>
      <c r="F211" s="155" t="s">
        <v>336</v>
      </c>
      <c r="H211" s="156">
        <v>72.522999999999996</v>
      </c>
      <c r="L211" s="153"/>
      <c r="M211" s="157"/>
      <c r="T211" s="158"/>
      <c r="AT211" s="30" t="s">
        <v>255</v>
      </c>
      <c r="AU211" s="30" t="s">
        <v>86</v>
      </c>
      <c r="AV211" s="12" t="s">
        <v>86</v>
      </c>
      <c r="AW211" s="12" t="s">
        <v>33</v>
      </c>
      <c r="AX211" s="12" t="s">
        <v>77</v>
      </c>
      <c r="AY211" s="30" t="s">
        <v>246</v>
      </c>
    </row>
    <row r="212" spans="2:65" s="12" customFormat="1" x14ac:dyDescent="0.2">
      <c r="B212" s="153"/>
      <c r="D212" s="154" t="s">
        <v>255</v>
      </c>
      <c r="E212" s="30" t="s">
        <v>1</v>
      </c>
      <c r="F212" s="155" t="s">
        <v>337</v>
      </c>
      <c r="H212" s="156">
        <v>1.4059999999999999</v>
      </c>
      <c r="L212" s="153"/>
      <c r="M212" s="157"/>
      <c r="T212" s="158"/>
      <c r="AT212" s="30" t="s">
        <v>255</v>
      </c>
      <c r="AU212" s="30" t="s">
        <v>86</v>
      </c>
      <c r="AV212" s="12" t="s">
        <v>86</v>
      </c>
      <c r="AW212" s="12" t="s">
        <v>33</v>
      </c>
      <c r="AX212" s="12" t="s">
        <v>77</v>
      </c>
      <c r="AY212" s="30" t="s">
        <v>246</v>
      </c>
    </row>
    <row r="213" spans="2:65" s="12" customFormat="1" x14ac:dyDescent="0.2">
      <c r="B213" s="153"/>
      <c r="D213" s="154" t="s">
        <v>255</v>
      </c>
      <c r="E213" s="30" t="s">
        <v>1</v>
      </c>
      <c r="F213" s="155" t="s">
        <v>338</v>
      </c>
      <c r="H213" s="156">
        <v>0.64700000000000002</v>
      </c>
      <c r="L213" s="153"/>
      <c r="M213" s="157"/>
      <c r="T213" s="158"/>
      <c r="AT213" s="30" t="s">
        <v>255</v>
      </c>
      <c r="AU213" s="30" t="s">
        <v>86</v>
      </c>
      <c r="AV213" s="12" t="s">
        <v>86</v>
      </c>
      <c r="AW213" s="12" t="s">
        <v>33</v>
      </c>
      <c r="AX213" s="12" t="s">
        <v>77</v>
      </c>
      <c r="AY213" s="30" t="s">
        <v>246</v>
      </c>
    </row>
    <row r="214" spans="2:65" s="12" customFormat="1" x14ac:dyDescent="0.2">
      <c r="B214" s="153"/>
      <c r="D214" s="154" t="s">
        <v>255</v>
      </c>
      <c r="E214" s="30" t="s">
        <v>1</v>
      </c>
      <c r="F214" s="155" t="s">
        <v>339</v>
      </c>
      <c r="H214" s="156">
        <v>6.3559999999999999</v>
      </c>
      <c r="L214" s="153"/>
      <c r="M214" s="157"/>
      <c r="T214" s="158"/>
      <c r="AT214" s="30" t="s">
        <v>255</v>
      </c>
      <c r="AU214" s="30" t="s">
        <v>86</v>
      </c>
      <c r="AV214" s="12" t="s">
        <v>86</v>
      </c>
      <c r="AW214" s="12" t="s">
        <v>33</v>
      </c>
      <c r="AX214" s="12" t="s">
        <v>77</v>
      </c>
      <c r="AY214" s="30" t="s">
        <v>246</v>
      </c>
    </row>
    <row r="215" spans="2:65" s="12" customFormat="1" x14ac:dyDescent="0.2">
      <c r="B215" s="153"/>
      <c r="D215" s="154" t="s">
        <v>255</v>
      </c>
      <c r="E215" s="30" t="s">
        <v>1</v>
      </c>
      <c r="F215" s="155" t="s">
        <v>340</v>
      </c>
      <c r="H215" s="156">
        <v>1.294</v>
      </c>
      <c r="L215" s="153"/>
      <c r="M215" s="157"/>
      <c r="T215" s="158"/>
      <c r="AT215" s="30" t="s">
        <v>255</v>
      </c>
      <c r="AU215" s="30" t="s">
        <v>86</v>
      </c>
      <c r="AV215" s="12" t="s">
        <v>86</v>
      </c>
      <c r="AW215" s="12" t="s">
        <v>33</v>
      </c>
      <c r="AX215" s="12" t="s">
        <v>77</v>
      </c>
      <c r="AY215" s="30" t="s">
        <v>246</v>
      </c>
    </row>
    <row r="216" spans="2:65" s="12" customFormat="1" x14ac:dyDescent="0.2">
      <c r="B216" s="153"/>
      <c r="D216" s="154" t="s">
        <v>255</v>
      </c>
      <c r="E216" s="30" t="s">
        <v>1</v>
      </c>
      <c r="F216" s="155" t="s">
        <v>341</v>
      </c>
      <c r="H216" s="156">
        <v>0.39200000000000002</v>
      </c>
      <c r="L216" s="153"/>
      <c r="M216" s="157"/>
      <c r="T216" s="158"/>
      <c r="AT216" s="30" t="s">
        <v>255</v>
      </c>
      <c r="AU216" s="30" t="s">
        <v>86</v>
      </c>
      <c r="AV216" s="12" t="s">
        <v>86</v>
      </c>
      <c r="AW216" s="12" t="s">
        <v>33</v>
      </c>
      <c r="AX216" s="12" t="s">
        <v>77</v>
      </c>
      <c r="AY216" s="30" t="s">
        <v>246</v>
      </c>
    </row>
    <row r="217" spans="2:65" s="13" customFormat="1" x14ac:dyDescent="0.2">
      <c r="B217" s="159"/>
      <c r="D217" s="154" t="s">
        <v>255</v>
      </c>
      <c r="E217" s="32" t="s">
        <v>1</v>
      </c>
      <c r="F217" s="160" t="s">
        <v>342</v>
      </c>
      <c r="H217" s="161">
        <v>82.617999999999995</v>
      </c>
      <c r="L217" s="159"/>
      <c r="M217" s="162"/>
      <c r="T217" s="163"/>
      <c r="AT217" s="32" t="s">
        <v>255</v>
      </c>
      <c r="AU217" s="32" t="s">
        <v>86</v>
      </c>
      <c r="AV217" s="13" t="s">
        <v>263</v>
      </c>
      <c r="AW217" s="13" t="s">
        <v>33</v>
      </c>
      <c r="AX217" s="13" t="s">
        <v>8</v>
      </c>
      <c r="AY217" s="32" t="s">
        <v>246</v>
      </c>
    </row>
    <row r="218" spans="2:65" s="1" customFormat="1" ht="24.2" customHeight="1" x14ac:dyDescent="0.2">
      <c r="B218" s="50"/>
      <c r="C218" s="143" t="s">
        <v>92</v>
      </c>
      <c r="D218" s="143" t="s">
        <v>248</v>
      </c>
      <c r="E218" s="144" t="s">
        <v>343</v>
      </c>
      <c r="F218" s="145" t="s">
        <v>344</v>
      </c>
      <c r="G218" s="146" t="s">
        <v>280</v>
      </c>
      <c r="H218" s="147">
        <v>72.522999999999996</v>
      </c>
      <c r="I218" s="27"/>
      <c r="J218" s="148">
        <f>ROUND(I218*H218,0)</f>
        <v>0</v>
      </c>
      <c r="K218" s="145" t="s">
        <v>252</v>
      </c>
      <c r="L218" s="50"/>
      <c r="M218" s="149" t="s">
        <v>1</v>
      </c>
      <c r="N218" s="150" t="s">
        <v>42</v>
      </c>
      <c r="P218" s="151">
        <f>O218*H218</f>
        <v>0</v>
      </c>
      <c r="Q218" s="151">
        <v>2.5018722040000001</v>
      </c>
      <c r="R218" s="151">
        <f>Q218*H218</f>
        <v>181.443277850692</v>
      </c>
      <c r="S218" s="151">
        <v>0</v>
      </c>
      <c r="T218" s="152">
        <f>S218*H218</f>
        <v>0</v>
      </c>
      <c r="AR218" s="28" t="s">
        <v>253</v>
      </c>
      <c r="AT218" s="28" t="s">
        <v>248</v>
      </c>
      <c r="AU218" s="28" t="s">
        <v>86</v>
      </c>
      <c r="AY218" s="17" t="s">
        <v>246</v>
      </c>
      <c r="BE218" s="29">
        <f>IF(N218="základní",J218,0)</f>
        <v>0</v>
      </c>
      <c r="BF218" s="29">
        <f>IF(N218="snížená",J218,0)</f>
        <v>0</v>
      </c>
      <c r="BG218" s="29">
        <f>IF(N218="zákl. přenesená",J218,0)</f>
        <v>0</v>
      </c>
      <c r="BH218" s="29">
        <f>IF(N218="sníž. přenesená",J218,0)</f>
        <v>0</v>
      </c>
      <c r="BI218" s="29">
        <f>IF(N218="nulová",J218,0)</f>
        <v>0</v>
      </c>
      <c r="BJ218" s="17" t="s">
        <v>8</v>
      </c>
      <c r="BK218" s="29">
        <f>ROUND(I218*H218,0)</f>
        <v>0</v>
      </c>
      <c r="BL218" s="17" t="s">
        <v>253</v>
      </c>
      <c r="BM218" s="28" t="s">
        <v>345</v>
      </c>
    </row>
    <row r="219" spans="2:65" s="12" customFormat="1" ht="22.5" x14ac:dyDescent="0.2">
      <c r="B219" s="153"/>
      <c r="D219" s="154" t="s">
        <v>255</v>
      </c>
      <c r="E219" s="30" t="s">
        <v>1</v>
      </c>
      <c r="F219" s="155" t="s">
        <v>346</v>
      </c>
      <c r="H219" s="156">
        <v>140.292</v>
      </c>
      <c r="L219" s="153"/>
      <c r="M219" s="157"/>
      <c r="T219" s="158"/>
      <c r="AT219" s="30" t="s">
        <v>255</v>
      </c>
      <c r="AU219" s="30" t="s">
        <v>86</v>
      </c>
      <c r="AV219" s="12" t="s">
        <v>86</v>
      </c>
      <c r="AW219" s="12" t="s">
        <v>33</v>
      </c>
      <c r="AX219" s="12" t="s">
        <v>77</v>
      </c>
      <c r="AY219" s="30" t="s">
        <v>246</v>
      </c>
    </row>
    <row r="220" spans="2:65" s="12" customFormat="1" ht="45" x14ac:dyDescent="0.2">
      <c r="B220" s="153"/>
      <c r="D220" s="154" t="s">
        <v>255</v>
      </c>
      <c r="E220" s="30" t="s">
        <v>1</v>
      </c>
      <c r="F220" s="155" t="s">
        <v>347</v>
      </c>
      <c r="H220" s="156">
        <v>343.19600000000003</v>
      </c>
      <c r="L220" s="153"/>
      <c r="M220" s="157"/>
      <c r="T220" s="158"/>
      <c r="AT220" s="30" t="s">
        <v>255</v>
      </c>
      <c r="AU220" s="30" t="s">
        <v>86</v>
      </c>
      <c r="AV220" s="12" t="s">
        <v>86</v>
      </c>
      <c r="AW220" s="12" t="s">
        <v>33</v>
      </c>
      <c r="AX220" s="12" t="s">
        <v>77</v>
      </c>
      <c r="AY220" s="30" t="s">
        <v>246</v>
      </c>
    </row>
    <row r="221" spans="2:65" s="13" customFormat="1" x14ac:dyDescent="0.2">
      <c r="B221" s="159"/>
      <c r="D221" s="154" t="s">
        <v>255</v>
      </c>
      <c r="E221" s="32" t="s">
        <v>164</v>
      </c>
      <c r="F221" s="160" t="s">
        <v>348</v>
      </c>
      <c r="H221" s="161">
        <v>483.488</v>
      </c>
      <c r="L221" s="159"/>
      <c r="M221" s="162"/>
      <c r="T221" s="163"/>
      <c r="AT221" s="32" t="s">
        <v>255</v>
      </c>
      <c r="AU221" s="32" t="s">
        <v>86</v>
      </c>
      <c r="AV221" s="13" t="s">
        <v>263</v>
      </c>
      <c r="AW221" s="13" t="s">
        <v>33</v>
      </c>
      <c r="AX221" s="13" t="s">
        <v>77</v>
      </c>
      <c r="AY221" s="32" t="s">
        <v>246</v>
      </c>
    </row>
    <row r="222" spans="2:65" s="12" customFormat="1" x14ac:dyDescent="0.2">
      <c r="B222" s="153"/>
      <c r="D222" s="154" t="s">
        <v>255</v>
      </c>
      <c r="E222" s="30" t="s">
        <v>1</v>
      </c>
      <c r="F222" s="155" t="s">
        <v>336</v>
      </c>
      <c r="H222" s="156">
        <v>72.522999999999996</v>
      </c>
      <c r="L222" s="153"/>
      <c r="M222" s="157"/>
      <c r="T222" s="158"/>
      <c r="AT222" s="30" t="s">
        <v>255</v>
      </c>
      <c r="AU222" s="30" t="s">
        <v>86</v>
      </c>
      <c r="AV222" s="12" t="s">
        <v>86</v>
      </c>
      <c r="AW222" s="12" t="s">
        <v>33</v>
      </c>
      <c r="AX222" s="12" t="s">
        <v>8</v>
      </c>
      <c r="AY222" s="30" t="s">
        <v>246</v>
      </c>
    </row>
    <row r="223" spans="2:65" s="1" customFormat="1" ht="24.2" customHeight="1" x14ac:dyDescent="0.2">
      <c r="B223" s="50"/>
      <c r="C223" s="143" t="s">
        <v>95</v>
      </c>
      <c r="D223" s="143" t="s">
        <v>248</v>
      </c>
      <c r="E223" s="144" t="s">
        <v>349</v>
      </c>
      <c r="F223" s="145" t="s">
        <v>350</v>
      </c>
      <c r="G223" s="146" t="s">
        <v>280</v>
      </c>
      <c r="H223" s="147">
        <v>35.119</v>
      </c>
      <c r="I223" s="27"/>
      <c r="J223" s="148">
        <f>ROUND(I223*H223,0)</f>
        <v>0</v>
      </c>
      <c r="K223" s="145" t="s">
        <v>252</v>
      </c>
      <c r="L223" s="50"/>
      <c r="M223" s="149" t="s">
        <v>1</v>
      </c>
      <c r="N223" s="150" t="s">
        <v>42</v>
      </c>
      <c r="P223" s="151">
        <f>O223*H223</f>
        <v>0</v>
      </c>
      <c r="Q223" s="151">
        <v>2.5018722040000001</v>
      </c>
      <c r="R223" s="151">
        <f>Q223*H223</f>
        <v>87.863249932276005</v>
      </c>
      <c r="S223" s="151">
        <v>0</v>
      </c>
      <c r="T223" s="152">
        <f>S223*H223</f>
        <v>0</v>
      </c>
      <c r="AR223" s="28" t="s">
        <v>253</v>
      </c>
      <c r="AT223" s="28" t="s">
        <v>248</v>
      </c>
      <c r="AU223" s="28" t="s">
        <v>86</v>
      </c>
      <c r="AY223" s="17" t="s">
        <v>246</v>
      </c>
      <c r="BE223" s="29">
        <f>IF(N223="základní",J223,0)</f>
        <v>0</v>
      </c>
      <c r="BF223" s="29">
        <f>IF(N223="snížená",J223,0)</f>
        <v>0</v>
      </c>
      <c r="BG223" s="29">
        <f>IF(N223="zákl. přenesená",J223,0)</f>
        <v>0</v>
      </c>
      <c r="BH223" s="29">
        <f>IF(N223="sníž. přenesená",J223,0)</f>
        <v>0</v>
      </c>
      <c r="BI223" s="29">
        <f>IF(N223="nulová",J223,0)</f>
        <v>0</v>
      </c>
      <c r="BJ223" s="17" t="s">
        <v>8</v>
      </c>
      <c r="BK223" s="29">
        <f>ROUND(I223*H223,0)</f>
        <v>0</v>
      </c>
      <c r="BL223" s="17" t="s">
        <v>253</v>
      </c>
      <c r="BM223" s="28" t="s">
        <v>351</v>
      </c>
    </row>
    <row r="224" spans="2:65" s="12" customFormat="1" x14ac:dyDescent="0.2">
      <c r="B224" s="153"/>
      <c r="D224" s="154" t="s">
        <v>255</v>
      </c>
      <c r="E224" s="30" t="s">
        <v>1</v>
      </c>
      <c r="F224" s="155" t="s">
        <v>352</v>
      </c>
      <c r="H224" s="156">
        <v>3.2490000000000001</v>
      </c>
      <c r="L224" s="153"/>
      <c r="M224" s="157"/>
      <c r="T224" s="158"/>
      <c r="AT224" s="30" t="s">
        <v>255</v>
      </c>
      <c r="AU224" s="30" t="s">
        <v>86</v>
      </c>
      <c r="AV224" s="12" t="s">
        <v>86</v>
      </c>
      <c r="AW224" s="12" t="s">
        <v>33</v>
      </c>
      <c r="AX224" s="12" t="s">
        <v>77</v>
      </c>
      <c r="AY224" s="30" t="s">
        <v>246</v>
      </c>
    </row>
    <row r="225" spans="2:65" s="12" customFormat="1" x14ac:dyDescent="0.2">
      <c r="B225" s="153"/>
      <c r="D225" s="154" t="s">
        <v>255</v>
      </c>
      <c r="E225" s="30" t="s">
        <v>1</v>
      </c>
      <c r="F225" s="155" t="s">
        <v>353</v>
      </c>
      <c r="H225" s="156">
        <v>0.41</v>
      </c>
      <c r="L225" s="153"/>
      <c r="M225" s="157"/>
      <c r="T225" s="158"/>
      <c r="AT225" s="30" t="s">
        <v>255</v>
      </c>
      <c r="AU225" s="30" t="s">
        <v>86</v>
      </c>
      <c r="AV225" s="12" t="s">
        <v>86</v>
      </c>
      <c r="AW225" s="12" t="s">
        <v>33</v>
      </c>
      <c r="AX225" s="12" t="s">
        <v>77</v>
      </c>
      <c r="AY225" s="30" t="s">
        <v>246</v>
      </c>
    </row>
    <row r="226" spans="2:65" s="12" customFormat="1" x14ac:dyDescent="0.2">
      <c r="B226" s="153"/>
      <c r="D226" s="154" t="s">
        <v>255</v>
      </c>
      <c r="E226" s="30" t="s">
        <v>1</v>
      </c>
      <c r="F226" s="155" t="s">
        <v>354</v>
      </c>
      <c r="H226" s="156">
        <v>0.69</v>
      </c>
      <c r="L226" s="153"/>
      <c r="M226" s="157"/>
      <c r="T226" s="158"/>
      <c r="AT226" s="30" t="s">
        <v>255</v>
      </c>
      <c r="AU226" s="30" t="s">
        <v>86</v>
      </c>
      <c r="AV226" s="12" t="s">
        <v>86</v>
      </c>
      <c r="AW226" s="12" t="s">
        <v>33</v>
      </c>
      <c r="AX226" s="12" t="s">
        <v>77</v>
      </c>
      <c r="AY226" s="30" t="s">
        <v>246</v>
      </c>
    </row>
    <row r="227" spans="2:65" s="12" customFormat="1" x14ac:dyDescent="0.2">
      <c r="B227" s="153"/>
      <c r="D227" s="154" t="s">
        <v>255</v>
      </c>
      <c r="E227" s="30" t="s">
        <v>1</v>
      </c>
      <c r="F227" s="155" t="s">
        <v>355</v>
      </c>
      <c r="H227" s="156">
        <v>2.7850000000000001</v>
      </c>
      <c r="L227" s="153"/>
      <c r="M227" s="157"/>
      <c r="T227" s="158"/>
      <c r="AT227" s="30" t="s">
        <v>255</v>
      </c>
      <c r="AU227" s="30" t="s">
        <v>86</v>
      </c>
      <c r="AV227" s="12" t="s">
        <v>86</v>
      </c>
      <c r="AW227" s="12" t="s">
        <v>33</v>
      </c>
      <c r="AX227" s="12" t="s">
        <v>77</v>
      </c>
      <c r="AY227" s="30" t="s">
        <v>246</v>
      </c>
    </row>
    <row r="228" spans="2:65" s="12" customFormat="1" x14ac:dyDescent="0.2">
      <c r="B228" s="153"/>
      <c r="D228" s="154" t="s">
        <v>255</v>
      </c>
      <c r="E228" s="30" t="s">
        <v>1</v>
      </c>
      <c r="F228" s="155" t="s">
        <v>356</v>
      </c>
      <c r="H228" s="156">
        <v>0.245</v>
      </c>
      <c r="L228" s="153"/>
      <c r="M228" s="157"/>
      <c r="T228" s="158"/>
      <c r="AT228" s="30" t="s">
        <v>255</v>
      </c>
      <c r="AU228" s="30" t="s">
        <v>86</v>
      </c>
      <c r="AV228" s="12" t="s">
        <v>86</v>
      </c>
      <c r="AW228" s="12" t="s">
        <v>33</v>
      </c>
      <c r="AX228" s="12" t="s">
        <v>77</v>
      </c>
      <c r="AY228" s="30" t="s">
        <v>246</v>
      </c>
    </row>
    <row r="229" spans="2:65" s="12" customFormat="1" x14ac:dyDescent="0.2">
      <c r="B229" s="153"/>
      <c r="D229" s="154" t="s">
        <v>255</v>
      </c>
      <c r="E229" s="30" t="s">
        <v>1</v>
      </c>
      <c r="F229" s="155" t="s">
        <v>357</v>
      </c>
      <c r="H229" s="156">
        <v>14.689</v>
      </c>
      <c r="L229" s="153"/>
      <c r="M229" s="157"/>
      <c r="T229" s="158"/>
      <c r="AT229" s="30" t="s">
        <v>255</v>
      </c>
      <c r="AU229" s="30" t="s">
        <v>86</v>
      </c>
      <c r="AV229" s="12" t="s">
        <v>86</v>
      </c>
      <c r="AW229" s="12" t="s">
        <v>33</v>
      </c>
      <c r="AX229" s="12" t="s">
        <v>77</v>
      </c>
      <c r="AY229" s="30" t="s">
        <v>246</v>
      </c>
    </row>
    <row r="230" spans="2:65" s="12" customFormat="1" ht="22.5" x14ac:dyDescent="0.2">
      <c r="B230" s="153"/>
      <c r="D230" s="154" t="s">
        <v>255</v>
      </c>
      <c r="E230" s="30" t="s">
        <v>1</v>
      </c>
      <c r="F230" s="155" t="s">
        <v>358</v>
      </c>
      <c r="H230" s="156">
        <v>1.4690000000000001</v>
      </c>
      <c r="L230" s="153"/>
      <c r="M230" s="157"/>
      <c r="T230" s="158"/>
      <c r="AT230" s="30" t="s">
        <v>255</v>
      </c>
      <c r="AU230" s="30" t="s">
        <v>86</v>
      </c>
      <c r="AV230" s="12" t="s">
        <v>86</v>
      </c>
      <c r="AW230" s="12" t="s">
        <v>33</v>
      </c>
      <c r="AX230" s="12" t="s">
        <v>77</v>
      </c>
      <c r="AY230" s="30" t="s">
        <v>246</v>
      </c>
    </row>
    <row r="231" spans="2:65" s="12" customFormat="1" x14ac:dyDescent="0.2">
      <c r="B231" s="153"/>
      <c r="D231" s="154" t="s">
        <v>255</v>
      </c>
      <c r="E231" s="30" t="s">
        <v>1</v>
      </c>
      <c r="F231" s="155" t="s">
        <v>359</v>
      </c>
      <c r="H231" s="156">
        <v>3.4289999999999998</v>
      </c>
      <c r="L231" s="153"/>
      <c r="M231" s="157"/>
      <c r="T231" s="158"/>
      <c r="AT231" s="30" t="s">
        <v>255</v>
      </c>
      <c r="AU231" s="30" t="s">
        <v>86</v>
      </c>
      <c r="AV231" s="12" t="s">
        <v>86</v>
      </c>
      <c r="AW231" s="12" t="s">
        <v>33</v>
      </c>
      <c r="AX231" s="12" t="s">
        <v>77</v>
      </c>
      <c r="AY231" s="30" t="s">
        <v>246</v>
      </c>
    </row>
    <row r="232" spans="2:65" s="12" customFormat="1" x14ac:dyDescent="0.2">
      <c r="B232" s="153"/>
      <c r="D232" s="154" t="s">
        <v>255</v>
      </c>
      <c r="E232" s="30" t="s">
        <v>1</v>
      </c>
      <c r="F232" s="155" t="s">
        <v>360</v>
      </c>
      <c r="H232" s="156">
        <v>6.7709999999999999</v>
      </c>
      <c r="L232" s="153"/>
      <c r="M232" s="157"/>
      <c r="T232" s="158"/>
      <c r="AT232" s="30" t="s">
        <v>255</v>
      </c>
      <c r="AU232" s="30" t="s">
        <v>86</v>
      </c>
      <c r="AV232" s="12" t="s">
        <v>86</v>
      </c>
      <c r="AW232" s="12" t="s">
        <v>33</v>
      </c>
      <c r="AX232" s="12" t="s">
        <v>77</v>
      </c>
      <c r="AY232" s="30" t="s">
        <v>246</v>
      </c>
    </row>
    <row r="233" spans="2:65" s="12" customFormat="1" ht="22.5" x14ac:dyDescent="0.2">
      <c r="B233" s="153"/>
      <c r="D233" s="154" t="s">
        <v>255</v>
      </c>
      <c r="E233" s="30" t="s">
        <v>1</v>
      </c>
      <c r="F233" s="155" t="s">
        <v>361</v>
      </c>
      <c r="H233" s="156">
        <v>0.255</v>
      </c>
      <c r="L233" s="153"/>
      <c r="M233" s="157"/>
      <c r="T233" s="158"/>
      <c r="AT233" s="30" t="s">
        <v>255</v>
      </c>
      <c r="AU233" s="30" t="s">
        <v>86</v>
      </c>
      <c r="AV233" s="12" t="s">
        <v>86</v>
      </c>
      <c r="AW233" s="12" t="s">
        <v>33</v>
      </c>
      <c r="AX233" s="12" t="s">
        <v>77</v>
      </c>
      <c r="AY233" s="30" t="s">
        <v>246</v>
      </c>
    </row>
    <row r="234" spans="2:65" s="12" customFormat="1" x14ac:dyDescent="0.2">
      <c r="B234" s="153"/>
      <c r="D234" s="154" t="s">
        <v>255</v>
      </c>
      <c r="E234" s="30" t="s">
        <v>1</v>
      </c>
      <c r="F234" s="155" t="s">
        <v>362</v>
      </c>
      <c r="H234" s="156">
        <v>0.90500000000000003</v>
      </c>
      <c r="L234" s="153"/>
      <c r="M234" s="157"/>
      <c r="T234" s="158"/>
      <c r="AT234" s="30" t="s">
        <v>255</v>
      </c>
      <c r="AU234" s="30" t="s">
        <v>86</v>
      </c>
      <c r="AV234" s="12" t="s">
        <v>86</v>
      </c>
      <c r="AW234" s="12" t="s">
        <v>33</v>
      </c>
      <c r="AX234" s="12" t="s">
        <v>77</v>
      </c>
      <c r="AY234" s="30" t="s">
        <v>246</v>
      </c>
    </row>
    <row r="235" spans="2:65" s="12" customFormat="1" x14ac:dyDescent="0.2">
      <c r="B235" s="153"/>
      <c r="D235" s="154" t="s">
        <v>255</v>
      </c>
      <c r="E235" s="30" t="s">
        <v>1</v>
      </c>
      <c r="F235" s="155" t="s">
        <v>363</v>
      </c>
      <c r="H235" s="156">
        <v>0.222</v>
      </c>
      <c r="L235" s="153"/>
      <c r="M235" s="157"/>
      <c r="T235" s="158"/>
      <c r="AT235" s="30" t="s">
        <v>255</v>
      </c>
      <c r="AU235" s="30" t="s">
        <v>86</v>
      </c>
      <c r="AV235" s="12" t="s">
        <v>86</v>
      </c>
      <c r="AW235" s="12" t="s">
        <v>33</v>
      </c>
      <c r="AX235" s="12" t="s">
        <v>77</v>
      </c>
      <c r="AY235" s="30" t="s">
        <v>246</v>
      </c>
    </row>
    <row r="236" spans="2:65" s="13" customFormat="1" x14ac:dyDescent="0.2">
      <c r="B236" s="159"/>
      <c r="D236" s="154" t="s">
        <v>255</v>
      </c>
      <c r="E236" s="32" t="s">
        <v>1</v>
      </c>
      <c r="F236" s="160" t="s">
        <v>342</v>
      </c>
      <c r="H236" s="161">
        <v>35.119</v>
      </c>
      <c r="L236" s="159"/>
      <c r="M236" s="162"/>
      <c r="T236" s="163"/>
      <c r="AT236" s="32" t="s">
        <v>255</v>
      </c>
      <c r="AU236" s="32" t="s">
        <v>86</v>
      </c>
      <c r="AV236" s="13" t="s">
        <v>263</v>
      </c>
      <c r="AW236" s="13" t="s">
        <v>33</v>
      </c>
      <c r="AX236" s="13" t="s">
        <v>8</v>
      </c>
      <c r="AY236" s="32" t="s">
        <v>246</v>
      </c>
    </row>
    <row r="237" spans="2:65" s="1" customFormat="1" ht="16.5" customHeight="1" x14ac:dyDescent="0.2">
      <c r="B237" s="50"/>
      <c r="C237" s="143" t="s">
        <v>364</v>
      </c>
      <c r="D237" s="143" t="s">
        <v>248</v>
      </c>
      <c r="E237" s="144" t="s">
        <v>365</v>
      </c>
      <c r="F237" s="145" t="s">
        <v>366</v>
      </c>
      <c r="G237" s="146" t="s">
        <v>251</v>
      </c>
      <c r="H237" s="147">
        <v>112.07</v>
      </c>
      <c r="I237" s="27"/>
      <c r="J237" s="148">
        <f>ROUND(I237*H237,0)</f>
        <v>0</v>
      </c>
      <c r="K237" s="145" t="s">
        <v>252</v>
      </c>
      <c r="L237" s="50"/>
      <c r="M237" s="149" t="s">
        <v>1</v>
      </c>
      <c r="N237" s="150" t="s">
        <v>42</v>
      </c>
      <c r="P237" s="151">
        <f>O237*H237</f>
        <v>0</v>
      </c>
      <c r="Q237" s="151">
        <v>2.944E-3</v>
      </c>
      <c r="R237" s="151">
        <f>Q237*H237</f>
        <v>0.32993407999999996</v>
      </c>
      <c r="S237" s="151">
        <v>0</v>
      </c>
      <c r="T237" s="152">
        <f>S237*H237</f>
        <v>0</v>
      </c>
      <c r="AR237" s="28" t="s">
        <v>253</v>
      </c>
      <c r="AT237" s="28" t="s">
        <v>248</v>
      </c>
      <c r="AU237" s="28" t="s">
        <v>86</v>
      </c>
      <c r="AY237" s="17" t="s">
        <v>246</v>
      </c>
      <c r="BE237" s="29">
        <f>IF(N237="základní",J237,0)</f>
        <v>0</v>
      </c>
      <c r="BF237" s="29">
        <f>IF(N237="snížená",J237,0)</f>
        <v>0</v>
      </c>
      <c r="BG237" s="29">
        <f>IF(N237="zákl. přenesená",J237,0)</f>
        <v>0</v>
      </c>
      <c r="BH237" s="29">
        <f>IF(N237="sníž. přenesená",J237,0)</f>
        <v>0</v>
      </c>
      <c r="BI237" s="29">
        <f>IF(N237="nulová",J237,0)</f>
        <v>0</v>
      </c>
      <c r="BJ237" s="17" t="s">
        <v>8</v>
      </c>
      <c r="BK237" s="29">
        <f>ROUND(I237*H237,0)</f>
        <v>0</v>
      </c>
      <c r="BL237" s="17" t="s">
        <v>253</v>
      </c>
      <c r="BM237" s="28" t="s">
        <v>367</v>
      </c>
    </row>
    <row r="238" spans="2:65" s="12" customFormat="1" ht="22.5" x14ac:dyDescent="0.2">
      <c r="B238" s="153"/>
      <c r="D238" s="154" t="s">
        <v>255</v>
      </c>
      <c r="E238" s="30" t="s">
        <v>1</v>
      </c>
      <c r="F238" s="155" t="s">
        <v>368</v>
      </c>
      <c r="H238" s="156">
        <v>7.4580000000000002</v>
      </c>
      <c r="L238" s="153"/>
      <c r="M238" s="157"/>
      <c r="T238" s="158"/>
      <c r="AT238" s="30" t="s">
        <v>255</v>
      </c>
      <c r="AU238" s="30" t="s">
        <v>86</v>
      </c>
      <c r="AV238" s="12" t="s">
        <v>86</v>
      </c>
      <c r="AW238" s="12" t="s">
        <v>33</v>
      </c>
      <c r="AX238" s="12" t="s">
        <v>77</v>
      </c>
      <c r="AY238" s="30" t="s">
        <v>246</v>
      </c>
    </row>
    <row r="239" spans="2:65" s="12" customFormat="1" ht="45" x14ac:dyDescent="0.2">
      <c r="B239" s="153"/>
      <c r="D239" s="154" t="s">
        <v>255</v>
      </c>
      <c r="E239" s="30" t="s">
        <v>1</v>
      </c>
      <c r="F239" s="155" t="s">
        <v>369</v>
      </c>
      <c r="H239" s="156">
        <v>14.487</v>
      </c>
      <c r="L239" s="153"/>
      <c r="M239" s="157"/>
      <c r="T239" s="158"/>
      <c r="AT239" s="30" t="s">
        <v>255</v>
      </c>
      <c r="AU239" s="30" t="s">
        <v>86</v>
      </c>
      <c r="AV239" s="12" t="s">
        <v>86</v>
      </c>
      <c r="AW239" s="12" t="s">
        <v>33</v>
      </c>
      <c r="AX239" s="12" t="s">
        <v>77</v>
      </c>
      <c r="AY239" s="30" t="s">
        <v>246</v>
      </c>
    </row>
    <row r="240" spans="2:65" s="13" customFormat="1" x14ac:dyDescent="0.2">
      <c r="B240" s="159"/>
      <c r="D240" s="154" t="s">
        <v>255</v>
      </c>
      <c r="E240" s="32" t="s">
        <v>1</v>
      </c>
      <c r="F240" s="160" t="s">
        <v>348</v>
      </c>
      <c r="H240" s="161">
        <v>21.945</v>
      </c>
      <c r="L240" s="159"/>
      <c r="M240" s="162"/>
      <c r="T240" s="163"/>
      <c r="AT240" s="32" t="s">
        <v>255</v>
      </c>
      <c r="AU240" s="32" t="s">
        <v>86</v>
      </c>
      <c r="AV240" s="13" t="s">
        <v>263</v>
      </c>
      <c r="AW240" s="13" t="s">
        <v>33</v>
      </c>
      <c r="AX240" s="13" t="s">
        <v>77</v>
      </c>
      <c r="AY240" s="32" t="s">
        <v>246</v>
      </c>
    </row>
    <row r="241" spans="2:65" s="12" customFormat="1" x14ac:dyDescent="0.2">
      <c r="B241" s="153"/>
      <c r="D241" s="154" t="s">
        <v>255</v>
      </c>
      <c r="E241" s="30" t="s">
        <v>1</v>
      </c>
      <c r="F241" s="155" t="s">
        <v>370</v>
      </c>
      <c r="H241" s="156">
        <v>3.1240000000000001</v>
      </c>
      <c r="L241" s="153"/>
      <c r="M241" s="157"/>
      <c r="T241" s="158"/>
      <c r="AT241" s="30" t="s">
        <v>255</v>
      </c>
      <c r="AU241" s="30" t="s">
        <v>86</v>
      </c>
      <c r="AV241" s="12" t="s">
        <v>86</v>
      </c>
      <c r="AW241" s="12" t="s">
        <v>33</v>
      </c>
      <c r="AX241" s="12" t="s">
        <v>77</v>
      </c>
      <c r="AY241" s="30" t="s">
        <v>246</v>
      </c>
    </row>
    <row r="242" spans="2:65" s="12" customFormat="1" x14ac:dyDescent="0.2">
      <c r="B242" s="153"/>
      <c r="D242" s="154" t="s">
        <v>255</v>
      </c>
      <c r="E242" s="30" t="s">
        <v>1</v>
      </c>
      <c r="F242" s="155" t="s">
        <v>371</v>
      </c>
      <c r="H242" s="156">
        <v>4.1040000000000001</v>
      </c>
      <c r="L242" s="153"/>
      <c r="M242" s="157"/>
      <c r="T242" s="158"/>
      <c r="AT242" s="30" t="s">
        <v>255</v>
      </c>
      <c r="AU242" s="30" t="s">
        <v>86</v>
      </c>
      <c r="AV242" s="12" t="s">
        <v>86</v>
      </c>
      <c r="AW242" s="12" t="s">
        <v>33</v>
      </c>
      <c r="AX242" s="12" t="s">
        <v>77</v>
      </c>
      <c r="AY242" s="30" t="s">
        <v>246</v>
      </c>
    </row>
    <row r="243" spans="2:65" s="12" customFormat="1" x14ac:dyDescent="0.2">
      <c r="B243" s="153"/>
      <c r="D243" s="154" t="s">
        <v>255</v>
      </c>
      <c r="E243" s="30" t="s">
        <v>1</v>
      </c>
      <c r="F243" s="155" t="s">
        <v>372</v>
      </c>
      <c r="H243" s="156">
        <v>6.9039999999999999</v>
      </c>
      <c r="L243" s="153"/>
      <c r="M243" s="157"/>
      <c r="T243" s="158"/>
      <c r="AT243" s="30" t="s">
        <v>255</v>
      </c>
      <c r="AU243" s="30" t="s">
        <v>86</v>
      </c>
      <c r="AV243" s="12" t="s">
        <v>86</v>
      </c>
      <c r="AW243" s="12" t="s">
        <v>33</v>
      </c>
      <c r="AX243" s="12" t="s">
        <v>77</v>
      </c>
      <c r="AY243" s="30" t="s">
        <v>246</v>
      </c>
    </row>
    <row r="244" spans="2:65" s="12" customFormat="1" x14ac:dyDescent="0.2">
      <c r="B244" s="153"/>
      <c r="D244" s="154" t="s">
        <v>255</v>
      </c>
      <c r="E244" s="30" t="s">
        <v>1</v>
      </c>
      <c r="F244" s="155" t="s">
        <v>373</v>
      </c>
      <c r="H244" s="156">
        <v>2.274</v>
      </c>
      <c r="L244" s="153"/>
      <c r="M244" s="157"/>
      <c r="T244" s="158"/>
      <c r="AT244" s="30" t="s">
        <v>255</v>
      </c>
      <c r="AU244" s="30" t="s">
        <v>86</v>
      </c>
      <c r="AV244" s="12" t="s">
        <v>86</v>
      </c>
      <c r="AW244" s="12" t="s">
        <v>33</v>
      </c>
      <c r="AX244" s="12" t="s">
        <v>77</v>
      </c>
      <c r="AY244" s="30" t="s">
        <v>246</v>
      </c>
    </row>
    <row r="245" spans="2:65" s="12" customFormat="1" x14ac:dyDescent="0.2">
      <c r="B245" s="153"/>
      <c r="D245" s="154" t="s">
        <v>255</v>
      </c>
      <c r="E245" s="30" t="s">
        <v>1</v>
      </c>
      <c r="F245" s="155" t="s">
        <v>374</v>
      </c>
      <c r="H245" s="156">
        <v>0.98</v>
      </c>
      <c r="L245" s="153"/>
      <c r="M245" s="157"/>
      <c r="T245" s="158"/>
      <c r="AT245" s="30" t="s">
        <v>255</v>
      </c>
      <c r="AU245" s="30" t="s">
        <v>86</v>
      </c>
      <c r="AV245" s="12" t="s">
        <v>86</v>
      </c>
      <c r="AW245" s="12" t="s">
        <v>33</v>
      </c>
      <c r="AX245" s="12" t="s">
        <v>77</v>
      </c>
      <c r="AY245" s="30" t="s">
        <v>246</v>
      </c>
    </row>
    <row r="246" spans="2:65" s="12" customFormat="1" x14ac:dyDescent="0.2">
      <c r="B246" s="153"/>
      <c r="D246" s="154" t="s">
        <v>255</v>
      </c>
      <c r="E246" s="30" t="s">
        <v>1</v>
      </c>
      <c r="F246" s="155" t="s">
        <v>375</v>
      </c>
      <c r="H246" s="156">
        <v>14.124000000000001</v>
      </c>
      <c r="L246" s="153"/>
      <c r="M246" s="157"/>
      <c r="T246" s="158"/>
      <c r="AT246" s="30" t="s">
        <v>255</v>
      </c>
      <c r="AU246" s="30" t="s">
        <v>86</v>
      </c>
      <c r="AV246" s="12" t="s">
        <v>86</v>
      </c>
      <c r="AW246" s="12" t="s">
        <v>33</v>
      </c>
      <c r="AX246" s="12" t="s">
        <v>77</v>
      </c>
      <c r="AY246" s="30" t="s">
        <v>246</v>
      </c>
    </row>
    <row r="247" spans="2:65" s="12" customFormat="1" ht="22.5" x14ac:dyDescent="0.2">
      <c r="B247" s="153"/>
      <c r="D247" s="154" t="s">
        <v>255</v>
      </c>
      <c r="E247" s="30" t="s">
        <v>1</v>
      </c>
      <c r="F247" s="155" t="s">
        <v>376</v>
      </c>
      <c r="H247" s="156">
        <v>14.688000000000001</v>
      </c>
      <c r="L247" s="153"/>
      <c r="M247" s="157"/>
      <c r="T247" s="158"/>
      <c r="AT247" s="30" t="s">
        <v>255</v>
      </c>
      <c r="AU247" s="30" t="s">
        <v>86</v>
      </c>
      <c r="AV247" s="12" t="s">
        <v>86</v>
      </c>
      <c r="AW247" s="12" t="s">
        <v>33</v>
      </c>
      <c r="AX247" s="12" t="s">
        <v>77</v>
      </c>
      <c r="AY247" s="30" t="s">
        <v>246</v>
      </c>
    </row>
    <row r="248" spans="2:65" s="12" customFormat="1" x14ac:dyDescent="0.2">
      <c r="B248" s="153"/>
      <c r="D248" s="154" t="s">
        <v>255</v>
      </c>
      <c r="E248" s="30" t="s">
        <v>1</v>
      </c>
      <c r="F248" s="155" t="s">
        <v>377</v>
      </c>
      <c r="H248" s="156">
        <v>34.292000000000002</v>
      </c>
      <c r="L248" s="153"/>
      <c r="M248" s="157"/>
      <c r="T248" s="158"/>
      <c r="AT248" s="30" t="s">
        <v>255</v>
      </c>
      <c r="AU248" s="30" t="s">
        <v>86</v>
      </c>
      <c r="AV248" s="12" t="s">
        <v>86</v>
      </c>
      <c r="AW248" s="12" t="s">
        <v>33</v>
      </c>
      <c r="AX248" s="12" t="s">
        <v>77</v>
      </c>
      <c r="AY248" s="30" t="s">
        <v>246</v>
      </c>
    </row>
    <row r="249" spans="2:65" s="12" customFormat="1" x14ac:dyDescent="0.2">
      <c r="B249" s="153"/>
      <c r="D249" s="154" t="s">
        <v>255</v>
      </c>
      <c r="E249" s="30" t="s">
        <v>1</v>
      </c>
      <c r="F249" s="155" t="s">
        <v>378</v>
      </c>
      <c r="H249" s="156">
        <v>5.5270000000000001</v>
      </c>
      <c r="L249" s="153"/>
      <c r="M249" s="157"/>
      <c r="T249" s="158"/>
      <c r="AT249" s="30" t="s">
        <v>255</v>
      </c>
      <c r="AU249" s="30" t="s">
        <v>86</v>
      </c>
      <c r="AV249" s="12" t="s">
        <v>86</v>
      </c>
      <c r="AW249" s="12" t="s">
        <v>33</v>
      </c>
      <c r="AX249" s="12" t="s">
        <v>77</v>
      </c>
      <c r="AY249" s="30" t="s">
        <v>246</v>
      </c>
    </row>
    <row r="250" spans="2:65" s="12" customFormat="1" x14ac:dyDescent="0.2">
      <c r="B250" s="153"/>
      <c r="D250" s="154" t="s">
        <v>255</v>
      </c>
      <c r="E250" s="30" t="s">
        <v>1</v>
      </c>
      <c r="F250" s="155" t="s">
        <v>379</v>
      </c>
      <c r="H250" s="156">
        <v>1.0189999999999999</v>
      </c>
      <c r="L250" s="153"/>
      <c r="M250" s="157"/>
      <c r="T250" s="158"/>
      <c r="AT250" s="30" t="s">
        <v>255</v>
      </c>
      <c r="AU250" s="30" t="s">
        <v>86</v>
      </c>
      <c r="AV250" s="12" t="s">
        <v>86</v>
      </c>
      <c r="AW250" s="12" t="s">
        <v>33</v>
      </c>
      <c r="AX250" s="12" t="s">
        <v>77</v>
      </c>
      <c r="AY250" s="30" t="s">
        <v>246</v>
      </c>
    </row>
    <row r="251" spans="2:65" s="12" customFormat="1" x14ac:dyDescent="0.2">
      <c r="B251" s="153"/>
      <c r="D251" s="154" t="s">
        <v>255</v>
      </c>
      <c r="E251" s="30" t="s">
        <v>1</v>
      </c>
      <c r="F251" s="155" t="s">
        <v>380</v>
      </c>
      <c r="H251" s="156">
        <v>0.87</v>
      </c>
      <c r="L251" s="153"/>
      <c r="M251" s="157"/>
      <c r="T251" s="158"/>
      <c r="AT251" s="30" t="s">
        <v>255</v>
      </c>
      <c r="AU251" s="30" t="s">
        <v>86</v>
      </c>
      <c r="AV251" s="12" t="s">
        <v>86</v>
      </c>
      <c r="AW251" s="12" t="s">
        <v>33</v>
      </c>
      <c r="AX251" s="12" t="s">
        <v>77</v>
      </c>
      <c r="AY251" s="30" t="s">
        <v>246</v>
      </c>
    </row>
    <row r="252" spans="2:65" s="12" customFormat="1" x14ac:dyDescent="0.2">
      <c r="B252" s="153"/>
      <c r="D252" s="154" t="s">
        <v>255</v>
      </c>
      <c r="E252" s="30" t="s">
        <v>1</v>
      </c>
      <c r="F252" s="155" t="s">
        <v>381</v>
      </c>
      <c r="H252" s="156">
        <v>2.2189999999999999</v>
      </c>
      <c r="L252" s="153"/>
      <c r="M252" s="157"/>
      <c r="T252" s="158"/>
      <c r="AT252" s="30" t="s">
        <v>255</v>
      </c>
      <c r="AU252" s="30" t="s">
        <v>86</v>
      </c>
      <c r="AV252" s="12" t="s">
        <v>86</v>
      </c>
      <c r="AW252" s="12" t="s">
        <v>33</v>
      </c>
      <c r="AX252" s="12" t="s">
        <v>77</v>
      </c>
      <c r="AY252" s="30" t="s">
        <v>246</v>
      </c>
    </row>
    <row r="253" spans="2:65" s="13" customFormat="1" x14ac:dyDescent="0.2">
      <c r="B253" s="159"/>
      <c r="D253" s="154" t="s">
        <v>255</v>
      </c>
      <c r="E253" s="32" t="s">
        <v>1</v>
      </c>
      <c r="F253" s="160" t="s">
        <v>342</v>
      </c>
      <c r="H253" s="161">
        <v>90.125</v>
      </c>
      <c r="L253" s="159"/>
      <c r="M253" s="162"/>
      <c r="T253" s="163"/>
      <c r="AT253" s="32" t="s">
        <v>255</v>
      </c>
      <c r="AU253" s="32" t="s">
        <v>86</v>
      </c>
      <c r="AV253" s="13" t="s">
        <v>263</v>
      </c>
      <c r="AW253" s="13" t="s">
        <v>33</v>
      </c>
      <c r="AX253" s="13" t="s">
        <v>77</v>
      </c>
      <c r="AY253" s="32" t="s">
        <v>246</v>
      </c>
    </row>
    <row r="254" spans="2:65" s="14" customFormat="1" x14ac:dyDescent="0.2">
      <c r="B254" s="164"/>
      <c r="D254" s="154" t="s">
        <v>255</v>
      </c>
      <c r="E254" s="33" t="s">
        <v>1</v>
      </c>
      <c r="F254" s="165" t="s">
        <v>301</v>
      </c>
      <c r="H254" s="166">
        <v>112.07</v>
      </c>
      <c r="L254" s="164"/>
      <c r="M254" s="167"/>
      <c r="T254" s="168"/>
      <c r="AT254" s="33" t="s">
        <v>255</v>
      </c>
      <c r="AU254" s="33" t="s">
        <v>86</v>
      </c>
      <c r="AV254" s="14" t="s">
        <v>253</v>
      </c>
      <c r="AW254" s="14" t="s">
        <v>33</v>
      </c>
      <c r="AX254" s="14" t="s">
        <v>8</v>
      </c>
      <c r="AY254" s="33" t="s">
        <v>246</v>
      </c>
    </row>
    <row r="255" spans="2:65" s="1" customFormat="1" ht="16.5" customHeight="1" x14ac:dyDescent="0.2">
      <c r="B255" s="50"/>
      <c r="C255" s="143" t="s">
        <v>382</v>
      </c>
      <c r="D255" s="143" t="s">
        <v>248</v>
      </c>
      <c r="E255" s="144" t="s">
        <v>383</v>
      </c>
      <c r="F255" s="145" t="s">
        <v>384</v>
      </c>
      <c r="G255" s="146" t="s">
        <v>251</v>
      </c>
      <c r="H255" s="147">
        <v>112.07</v>
      </c>
      <c r="I255" s="27"/>
      <c r="J255" s="148">
        <f>ROUND(I255*H255,0)</f>
        <v>0</v>
      </c>
      <c r="K255" s="145" t="s">
        <v>252</v>
      </c>
      <c r="L255" s="50"/>
      <c r="M255" s="149" t="s">
        <v>1</v>
      </c>
      <c r="N255" s="150" t="s">
        <v>42</v>
      </c>
      <c r="P255" s="151">
        <f>O255*H255</f>
        <v>0</v>
      </c>
      <c r="Q255" s="151">
        <v>0</v>
      </c>
      <c r="R255" s="151">
        <f>Q255*H255</f>
        <v>0</v>
      </c>
      <c r="S255" s="151">
        <v>0</v>
      </c>
      <c r="T255" s="152">
        <f>S255*H255</f>
        <v>0</v>
      </c>
      <c r="AR255" s="28" t="s">
        <v>253</v>
      </c>
      <c r="AT255" s="28" t="s">
        <v>248</v>
      </c>
      <c r="AU255" s="28" t="s">
        <v>86</v>
      </c>
      <c r="AY255" s="17" t="s">
        <v>246</v>
      </c>
      <c r="BE255" s="29">
        <f>IF(N255="základní",J255,0)</f>
        <v>0</v>
      </c>
      <c r="BF255" s="29">
        <f>IF(N255="snížená",J255,0)</f>
        <v>0</v>
      </c>
      <c r="BG255" s="29">
        <f>IF(N255="zákl. přenesená",J255,0)</f>
        <v>0</v>
      </c>
      <c r="BH255" s="29">
        <f>IF(N255="sníž. přenesená",J255,0)</f>
        <v>0</v>
      </c>
      <c r="BI255" s="29">
        <f>IF(N255="nulová",J255,0)</f>
        <v>0</v>
      </c>
      <c r="BJ255" s="17" t="s">
        <v>8</v>
      </c>
      <c r="BK255" s="29">
        <f>ROUND(I255*H255,0)</f>
        <v>0</v>
      </c>
      <c r="BL255" s="17" t="s">
        <v>253</v>
      </c>
      <c r="BM255" s="28" t="s">
        <v>385</v>
      </c>
    </row>
    <row r="256" spans="2:65" s="1" customFormat="1" ht="21.75" customHeight="1" x14ac:dyDescent="0.2">
      <c r="B256" s="50"/>
      <c r="C256" s="143" t="s">
        <v>386</v>
      </c>
      <c r="D256" s="143" t="s">
        <v>248</v>
      </c>
      <c r="E256" s="144" t="s">
        <v>387</v>
      </c>
      <c r="F256" s="145" t="s">
        <v>388</v>
      </c>
      <c r="G256" s="146" t="s">
        <v>319</v>
      </c>
      <c r="H256" s="147">
        <v>2.6930000000000001</v>
      </c>
      <c r="I256" s="27"/>
      <c r="J256" s="148">
        <f>ROUND(I256*H256,0)</f>
        <v>0</v>
      </c>
      <c r="K256" s="145" t="s">
        <v>252</v>
      </c>
      <c r="L256" s="50"/>
      <c r="M256" s="149" t="s">
        <v>1</v>
      </c>
      <c r="N256" s="150" t="s">
        <v>42</v>
      </c>
      <c r="P256" s="151">
        <f>O256*H256</f>
        <v>0</v>
      </c>
      <c r="Q256" s="151">
        <v>1.0606207999999999</v>
      </c>
      <c r="R256" s="151">
        <f>Q256*H256</f>
        <v>2.8562518143999998</v>
      </c>
      <c r="S256" s="151">
        <v>0</v>
      </c>
      <c r="T256" s="152">
        <f>S256*H256</f>
        <v>0</v>
      </c>
      <c r="AR256" s="28" t="s">
        <v>253</v>
      </c>
      <c r="AT256" s="28" t="s">
        <v>248</v>
      </c>
      <c r="AU256" s="28" t="s">
        <v>86</v>
      </c>
      <c r="AY256" s="17" t="s">
        <v>246</v>
      </c>
      <c r="BE256" s="29">
        <f>IF(N256="základní",J256,0)</f>
        <v>0</v>
      </c>
      <c r="BF256" s="29">
        <f>IF(N256="snížená",J256,0)</f>
        <v>0</v>
      </c>
      <c r="BG256" s="29">
        <f>IF(N256="zákl. přenesená",J256,0)</f>
        <v>0</v>
      </c>
      <c r="BH256" s="29">
        <f>IF(N256="sníž. přenesená",J256,0)</f>
        <v>0</v>
      </c>
      <c r="BI256" s="29">
        <f>IF(N256="nulová",J256,0)</f>
        <v>0</v>
      </c>
      <c r="BJ256" s="17" t="s">
        <v>8</v>
      </c>
      <c r="BK256" s="29">
        <f>ROUND(I256*H256,0)</f>
        <v>0</v>
      </c>
      <c r="BL256" s="17" t="s">
        <v>253</v>
      </c>
      <c r="BM256" s="28" t="s">
        <v>389</v>
      </c>
    </row>
    <row r="257" spans="2:65" s="12" customFormat="1" x14ac:dyDescent="0.2">
      <c r="B257" s="153"/>
      <c r="D257" s="154" t="s">
        <v>255</v>
      </c>
      <c r="E257" s="30" t="s">
        <v>1</v>
      </c>
      <c r="F257" s="155" t="s">
        <v>390</v>
      </c>
      <c r="H257" s="156">
        <v>2.6930000000000001</v>
      </c>
      <c r="L257" s="153"/>
      <c r="M257" s="157"/>
      <c r="T257" s="158"/>
      <c r="AT257" s="30" t="s">
        <v>255</v>
      </c>
      <c r="AU257" s="30" t="s">
        <v>86</v>
      </c>
      <c r="AV257" s="12" t="s">
        <v>86</v>
      </c>
      <c r="AW257" s="12" t="s">
        <v>33</v>
      </c>
      <c r="AX257" s="12" t="s">
        <v>77</v>
      </c>
      <c r="AY257" s="30" t="s">
        <v>246</v>
      </c>
    </row>
    <row r="258" spans="2:65" s="13" customFormat="1" x14ac:dyDescent="0.2">
      <c r="B258" s="159"/>
      <c r="D258" s="154" t="s">
        <v>255</v>
      </c>
      <c r="E258" s="32" t="s">
        <v>1</v>
      </c>
      <c r="F258" s="160" t="s">
        <v>391</v>
      </c>
      <c r="H258" s="161">
        <v>2.6930000000000001</v>
      </c>
      <c r="L258" s="159"/>
      <c r="M258" s="162"/>
      <c r="T258" s="163"/>
      <c r="AT258" s="32" t="s">
        <v>255</v>
      </c>
      <c r="AU258" s="32" t="s">
        <v>86</v>
      </c>
      <c r="AV258" s="13" t="s">
        <v>263</v>
      </c>
      <c r="AW258" s="13" t="s">
        <v>33</v>
      </c>
      <c r="AX258" s="13" t="s">
        <v>8</v>
      </c>
      <c r="AY258" s="32" t="s">
        <v>246</v>
      </c>
    </row>
    <row r="259" spans="2:65" s="1" customFormat="1" ht="16.5" customHeight="1" x14ac:dyDescent="0.2">
      <c r="B259" s="50"/>
      <c r="C259" s="143" t="s">
        <v>392</v>
      </c>
      <c r="D259" s="143" t="s">
        <v>248</v>
      </c>
      <c r="E259" s="144" t="s">
        <v>393</v>
      </c>
      <c r="F259" s="145" t="s">
        <v>394</v>
      </c>
      <c r="G259" s="146" t="s">
        <v>319</v>
      </c>
      <c r="H259" s="147">
        <v>3.3</v>
      </c>
      <c r="I259" s="27"/>
      <c r="J259" s="148">
        <f>ROUND(I259*H259,0)</f>
        <v>0</v>
      </c>
      <c r="K259" s="145" t="s">
        <v>252</v>
      </c>
      <c r="L259" s="50"/>
      <c r="M259" s="149" t="s">
        <v>1</v>
      </c>
      <c r="N259" s="150" t="s">
        <v>42</v>
      </c>
      <c r="P259" s="151">
        <f>O259*H259</f>
        <v>0</v>
      </c>
      <c r="Q259" s="151">
        <v>1.0627727796999999</v>
      </c>
      <c r="R259" s="151">
        <f>Q259*H259</f>
        <v>3.5071501730099994</v>
      </c>
      <c r="S259" s="151">
        <v>0</v>
      </c>
      <c r="T259" s="152">
        <f>S259*H259</f>
        <v>0</v>
      </c>
      <c r="AR259" s="28" t="s">
        <v>253</v>
      </c>
      <c r="AT259" s="28" t="s">
        <v>248</v>
      </c>
      <c r="AU259" s="28" t="s">
        <v>86</v>
      </c>
      <c r="AY259" s="17" t="s">
        <v>246</v>
      </c>
      <c r="BE259" s="29">
        <f>IF(N259="základní",J259,0)</f>
        <v>0</v>
      </c>
      <c r="BF259" s="29">
        <f>IF(N259="snížená",J259,0)</f>
        <v>0</v>
      </c>
      <c r="BG259" s="29">
        <f>IF(N259="zákl. přenesená",J259,0)</f>
        <v>0</v>
      </c>
      <c r="BH259" s="29">
        <f>IF(N259="sníž. přenesená",J259,0)</f>
        <v>0</v>
      </c>
      <c r="BI259" s="29">
        <f>IF(N259="nulová",J259,0)</f>
        <v>0</v>
      </c>
      <c r="BJ259" s="17" t="s">
        <v>8</v>
      </c>
      <c r="BK259" s="29">
        <f>ROUND(I259*H259,0)</f>
        <v>0</v>
      </c>
      <c r="BL259" s="17" t="s">
        <v>253</v>
      </c>
      <c r="BM259" s="28" t="s">
        <v>395</v>
      </c>
    </row>
    <row r="260" spans="2:65" s="12" customFormat="1" x14ac:dyDescent="0.2">
      <c r="B260" s="153"/>
      <c r="D260" s="154" t="s">
        <v>255</v>
      </c>
      <c r="E260" s="30" t="s">
        <v>1</v>
      </c>
      <c r="F260" s="155" t="s">
        <v>396</v>
      </c>
      <c r="H260" s="156">
        <v>2.9470000000000001</v>
      </c>
      <c r="L260" s="153"/>
      <c r="M260" s="157"/>
      <c r="T260" s="158"/>
      <c r="AT260" s="30" t="s">
        <v>255</v>
      </c>
      <c r="AU260" s="30" t="s">
        <v>86</v>
      </c>
      <c r="AV260" s="12" t="s">
        <v>86</v>
      </c>
      <c r="AW260" s="12" t="s">
        <v>33</v>
      </c>
      <c r="AX260" s="12" t="s">
        <v>77</v>
      </c>
      <c r="AY260" s="30" t="s">
        <v>246</v>
      </c>
    </row>
    <row r="261" spans="2:65" s="12" customFormat="1" x14ac:dyDescent="0.2">
      <c r="B261" s="153"/>
      <c r="D261" s="154" t="s">
        <v>255</v>
      </c>
      <c r="E261" s="30" t="s">
        <v>1</v>
      </c>
      <c r="F261" s="155" t="s">
        <v>397</v>
      </c>
      <c r="H261" s="156">
        <v>7.0000000000000001E-3</v>
      </c>
      <c r="L261" s="153"/>
      <c r="M261" s="157"/>
      <c r="T261" s="158"/>
      <c r="AT261" s="30" t="s">
        <v>255</v>
      </c>
      <c r="AU261" s="30" t="s">
        <v>86</v>
      </c>
      <c r="AV261" s="12" t="s">
        <v>86</v>
      </c>
      <c r="AW261" s="12" t="s">
        <v>33</v>
      </c>
      <c r="AX261" s="12" t="s">
        <v>77</v>
      </c>
      <c r="AY261" s="30" t="s">
        <v>246</v>
      </c>
    </row>
    <row r="262" spans="2:65" s="13" customFormat="1" x14ac:dyDescent="0.2">
      <c r="B262" s="159"/>
      <c r="D262" s="154" t="s">
        <v>255</v>
      </c>
      <c r="E262" s="32" t="s">
        <v>1</v>
      </c>
      <c r="F262" s="160" t="s">
        <v>398</v>
      </c>
      <c r="H262" s="161">
        <v>2.9540000000000002</v>
      </c>
      <c r="L262" s="159"/>
      <c r="M262" s="162"/>
      <c r="T262" s="163"/>
      <c r="AT262" s="32" t="s">
        <v>255</v>
      </c>
      <c r="AU262" s="32" t="s">
        <v>86</v>
      </c>
      <c r="AV262" s="13" t="s">
        <v>263</v>
      </c>
      <c r="AW262" s="13" t="s">
        <v>33</v>
      </c>
      <c r="AX262" s="13" t="s">
        <v>77</v>
      </c>
      <c r="AY262" s="32" t="s">
        <v>246</v>
      </c>
    </row>
    <row r="263" spans="2:65" s="12" customFormat="1" x14ac:dyDescent="0.2">
      <c r="B263" s="153"/>
      <c r="D263" s="154" t="s">
        <v>255</v>
      </c>
      <c r="E263" s="30" t="s">
        <v>1</v>
      </c>
      <c r="F263" s="155" t="s">
        <v>399</v>
      </c>
      <c r="H263" s="156">
        <v>0.34599999999999997</v>
      </c>
      <c r="L263" s="153"/>
      <c r="M263" s="157"/>
      <c r="T263" s="158"/>
      <c r="AT263" s="30" t="s">
        <v>255</v>
      </c>
      <c r="AU263" s="30" t="s">
        <v>86</v>
      </c>
      <c r="AV263" s="12" t="s">
        <v>86</v>
      </c>
      <c r="AW263" s="12" t="s">
        <v>33</v>
      </c>
      <c r="AX263" s="12" t="s">
        <v>77</v>
      </c>
      <c r="AY263" s="30" t="s">
        <v>246</v>
      </c>
    </row>
    <row r="264" spans="2:65" s="13" customFormat="1" x14ac:dyDescent="0.2">
      <c r="B264" s="159"/>
      <c r="D264" s="154" t="s">
        <v>255</v>
      </c>
      <c r="E264" s="32" t="s">
        <v>1</v>
      </c>
      <c r="F264" s="160" t="s">
        <v>391</v>
      </c>
      <c r="H264" s="161">
        <v>0.34599999999999997</v>
      </c>
      <c r="L264" s="159"/>
      <c r="M264" s="162"/>
      <c r="T264" s="163"/>
      <c r="AT264" s="32" t="s">
        <v>255</v>
      </c>
      <c r="AU264" s="32" t="s">
        <v>86</v>
      </c>
      <c r="AV264" s="13" t="s">
        <v>263</v>
      </c>
      <c r="AW264" s="13" t="s">
        <v>33</v>
      </c>
      <c r="AX264" s="13" t="s">
        <v>77</v>
      </c>
      <c r="AY264" s="32" t="s">
        <v>246</v>
      </c>
    </row>
    <row r="265" spans="2:65" s="14" customFormat="1" x14ac:dyDescent="0.2">
      <c r="B265" s="164"/>
      <c r="D265" s="154" t="s">
        <v>255</v>
      </c>
      <c r="E265" s="33" t="s">
        <v>1</v>
      </c>
      <c r="F265" s="165" t="s">
        <v>301</v>
      </c>
      <c r="H265" s="166">
        <v>3.3</v>
      </c>
      <c r="L265" s="164"/>
      <c r="M265" s="167"/>
      <c r="T265" s="168"/>
      <c r="AT265" s="33" t="s">
        <v>255</v>
      </c>
      <c r="AU265" s="33" t="s">
        <v>86</v>
      </c>
      <c r="AV265" s="14" t="s">
        <v>253</v>
      </c>
      <c r="AW265" s="14" t="s">
        <v>33</v>
      </c>
      <c r="AX265" s="14" t="s">
        <v>8</v>
      </c>
      <c r="AY265" s="33" t="s">
        <v>246</v>
      </c>
    </row>
    <row r="266" spans="2:65" s="1" customFormat="1" ht="16.5" customHeight="1" x14ac:dyDescent="0.2">
      <c r="B266" s="50"/>
      <c r="C266" s="143" t="s">
        <v>400</v>
      </c>
      <c r="D266" s="143" t="s">
        <v>248</v>
      </c>
      <c r="E266" s="144" t="s">
        <v>401</v>
      </c>
      <c r="F266" s="145" t="s">
        <v>402</v>
      </c>
      <c r="G266" s="146" t="s">
        <v>280</v>
      </c>
      <c r="H266" s="147">
        <v>76.412000000000006</v>
      </c>
      <c r="I266" s="27"/>
      <c r="J266" s="148">
        <f>ROUND(I266*H266,0)</f>
        <v>0</v>
      </c>
      <c r="K266" s="145" t="s">
        <v>252</v>
      </c>
      <c r="L266" s="50"/>
      <c r="M266" s="149" t="s">
        <v>1</v>
      </c>
      <c r="N266" s="150" t="s">
        <v>42</v>
      </c>
      <c r="P266" s="151">
        <f>O266*H266</f>
        <v>0</v>
      </c>
      <c r="Q266" s="151">
        <v>2.5018722040000001</v>
      </c>
      <c r="R266" s="151">
        <f>Q266*H266</f>
        <v>191.17305885204803</v>
      </c>
      <c r="S266" s="151">
        <v>0</v>
      </c>
      <c r="T266" s="152">
        <f>S266*H266</f>
        <v>0</v>
      </c>
      <c r="AR266" s="28" t="s">
        <v>253</v>
      </c>
      <c r="AT266" s="28" t="s">
        <v>248</v>
      </c>
      <c r="AU266" s="28" t="s">
        <v>86</v>
      </c>
      <c r="AY266" s="17" t="s">
        <v>246</v>
      </c>
      <c r="BE266" s="29">
        <f>IF(N266="základní",J266,0)</f>
        <v>0</v>
      </c>
      <c r="BF266" s="29">
        <f>IF(N266="snížená",J266,0)</f>
        <v>0</v>
      </c>
      <c r="BG266" s="29">
        <f>IF(N266="zákl. přenesená",J266,0)</f>
        <v>0</v>
      </c>
      <c r="BH266" s="29">
        <f>IF(N266="sníž. přenesená",J266,0)</f>
        <v>0</v>
      </c>
      <c r="BI266" s="29">
        <f>IF(N266="nulová",J266,0)</f>
        <v>0</v>
      </c>
      <c r="BJ266" s="17" t="s">
        <v>8</v>
      </c>
      <c r="BK266" s="29">
        <f>ROUND(I266*H266,0)</f>
        <v>0</v>
      </c>
      <c r="BL266" s="17" t="s">
        <v>253</v>
      </c>
      <c r="BM266" s="28" t="s">
        <v>403</v>
      </c>
    </row>
    <row r="267" spans="2:65" s="12" customFormat="1" x14ac:dyDescent="0.2">
      <c r="B267" s="153"/>
      <c r="D267" s="154" t="s">
        <v>255</v>
      </c>
      <c r="E267" s="30" t="s">
        <v>1</v>
      </c>
      <c r="F267" s="155" t="s">
        <v>291</v>
      </c>
      <c r="H267" s="156">
        <v>2.5339999999999998</v>
      </c>
      <c r="L267" s="153"/>
      <c r="M267" s="157"/>
      <c r="T267" s="158"/>
      <c r="AT267" s="30" t="s">
        <v>255</v>
      </c>
      <c r="AU267" s="30" t="s">
        <v>86</v>
      </c>
      <c r="AV267" s="12" t="s">
        <v>86</v>
      </c>
      <c r="AW267" s="12" t="s">
        <v>33</v>
      </c>
      <c r="AX267" s="12" t="s">
        <v>77</v>
      </c>
      <c r="AY267" s="30" t="s">
        <v>246</v>
      </c>
    </row>
    <row r="268" spans="2:65" s="12" customFormat="1" x14ac:dyDescent="0.2">
      <c r="B268" s="153"/>
      <c r="D268" s="154" t="s">
        <v>255</v>
      </c>
      <c r="E268" s="30" t="s">
        <v>1</v>
      </c>
      <c r="F268" s="155" t="s">
        <v>292</v>
      </c>
      <c r="H268" s="156">
        <v>1.823</v>
      </c>
      <c r="L268" s="153"/>
      <c r="M268" s="157"/>
      <c r="T268" s="158"/>
      <c r="AT268" s="30" t="s">
        <v>255</v>
      </c>
      <c r="AU268" s="30" t="s">
        <v>86</v>
      </c>
      <c r="AV268" s="12" t="s">
        <v>86</v>
      </c>
      <c r="AW268" s="12" t="s">
        <v>33</v>
      </c>
      <c r="AX268" s="12" t="s">
        <v>77</v>
      </c>
      <c r="AY268" s="30" t="s">
        <v>246</v>
      </c>
    </row>
    <row r="269" spans="2:65" s="12" customFormat="1" x14ac:dyDescent="0.2">
      <c r="B269" s="153"/>
      <c r="D269" s="154" t="s">
        <v>255</v>
      </c>
      <c r="E269" s="30" t="s">
        <v>1</v>
      </c>
      <c r="F269" s="155" t="s">
        <v>293</v>
      </c>
      <c r="H269" s="156">
        <v>10.143000000000001</v>
      </c>
      <c r="L269" s="153"/>
      <c r="M269" s="157"/>
      <c r="T269" s="158"/>
      <c r="AT269" s="30" t="s">
        <v>255</v>
      </c>
      <c r="AU269" s="30" t="s">
        <v>86</v>
      </c>
      <c r="AV269" s="12" t="s">
        <v>86</v>
      </c>
      <c r="AW269" s="12" t="s">
        <v>33</v>
      </c>
      <c r="AX269" s="12" t="s">
        <v>77</v>
      </c>
      <c r="AY269" s="30" t="s">
        <v>246</v>
      </c>
    </row>
    <row r="270" spans="2:65" s="12" customFormat="1" x14ac:dyDescent="0.2">
      <c r="B270" s="153"/>
      <c r="D270" s="154" t="s">
        <v>255</v>
      </c>
      <c r="E270" s="30" t="s">
        <v>1</v>
      </c>
      <c r="F270" s="155" t="s">
        <v>294</v>
      </c>
      <c r="H270" s="156">
        <v>1.891</v>
      </c>
      <c r="L270" s="153"/>
      <c r="M270" s="157"/>
      <c r="T270" s="158"/>
      <c r="AT270" s="30" t="s">
        <v>255</v>
      </c>
      <c r="AU270" s="30" t="s">
        <v>86</v>
      </c>
      <c r="AV270" s="12" t="s">
        <v>86</v>
      </c>
      <c r="AW270" s="12" t="s">
        <v>33</v>
      </c>
      <c r="AX270" s="12" t="s">
        <v>77</v>
      </c>
      <c r="AY270" s="30" t="s">
        <v>246</v>
      </c>
    </row>
    <row r="271" spans="2:65" s="12" customFormat="1" x14ac:dyDescent="0.2">
      <c r="B271" s="153"/>
      <c r="D271" s="154" t="s">
        <v>255</v>
      </c>
      <c r="E271" s="30" t="s">
        <v>1</v>
      </c>
      <c r="F271" s="155" t="s">
        <v>295</v>
      </c>
      <c r="H271" s="156">
        <v>19.510999999999999</v>
      </c>
      <c r="L271" s="153"/>
      <c r="M271" s="157"/>
      <c r="T271" s="158"/>
      <c r="AT271" s="30" t="s">
        <v>255</v>
      </c>
      <c r="AU271" s="30" t="s">
        <v>86</v>
      </c>
      <c r="AV271" s="12" t="s">
        <v>86</v>
      </c>
      <c r="AW271" s="12" t="s">
        <v>33</v>
      </c>
      <c r="AX271" s="12" t="s">
        <v>77</v>
      </c>
      <c r="AY271" s="30" t="s">
        <v>246</v>
      </c>
    </row>
    <row r="272" spans="2:65" s="12" customFormat="1" x14ac:dyDescent="0.2">
      <c r="B272" s="153"/>
      <c r="D272" s="154" t="s">
        <v>255</v>
      </c>
      <c r="E272" s="30" t="s">
        <v>1</v>
      </c>
      <c r="F272" s="155" t="s">
        <v>296</v>
      </c>
      <c r="H272" s="156">
        <v>9.7460000000000004</v>
      </c>
      <c r="L272" s="153"/>
      <c r="M272" s="157"/>
      <c r="T272" s="158"/>
      <c r="AT272" s="30" t="s">
        <v>255</v>
      </c>
      <c r="AU272" s="30" t="s">
        <v>86</v>
      </c>
      <c r="AV272" s="12" t="s">
        <v>86</v>
      </c>
      <c r="AW272" s="12" t="s">
        <v>33</v>
      </c>
      <c r="AX272" s="12" t="s">
        <v>77</v>
      </c>
      <c r="AY272" s="30" t="s">
        <v>246</v>
      </c>
    </row>
    <row r="273" spans="2:65" s="12" customFormat="1" x14ac:dyDescent="0.2">
      <c r="B273" s="153"/>
      <c r="D273" s="154" t="s">
        <v>255</v>
      </c>
      <c r="E273" s="30" t="s">
        <v>1</v>
      </c>
      <c r="F273" s="155" t="s">
        <v>297</v>
      </c>
      <c r="H273" s="156">
        <v>3.8809999999999998</v>
      </c>
      <c r="L273" s="153"/>
      <c r="M273" s="157"/>
      <c r="T273" s="158"/>
      <c r="AT273" s="30" t="s">
        <v>255</v>
      </c>
      <c r="AU273" s="30" t="s">
        <v>86</v>
      </c>
      <c r="AV273" s="12" t="s">
        <v>86</v>
      </c>
      <c r="AW273" s="12" t="s">
        <v>33</v>
      </c>
      <c r="AX273" s="12" t="s">
        <v>77</v>
      </c>
      <c r="AY273" s="30" t="s">
        <v>246</v>
      </c>
    </row>
    <row r="274" spans="2:65" s="12" customFormat="1" x14ac:dyDescent="0.2">
      <c r="B274" s="153"/>
      <c r="D274" s="154" t="s">
        <v>255</v>
      </c>
      <c r="E274" s="30" t="s">
        <v>1</v>
      </c>
      <c r="F274" s="155" t="s">
        <v>298</v>
      </c>
      <c r="H274" s="156">
        <v>5.7320000000000002</v>
      </c>
      <c r="L274" s="153"/>
      <c r="M274" s="157"/>
      <c r="T274" s="158"/>
      <c r="AT274" s="30" t="s">
        <v>255</v>
      </c>
      <c r="AU274" s="30" t="s">
        <v>86</v>
      </c>
      <c r="AV274" s="12" t="s">
        <v>86</v>
      </c>
      <c r="AW274" s="12" t="s">
        <v>33</v>
      </c>
      <c r="AX274" s="12" t="s">
        <v>77</v>
      </c>
      <c r="AY274" s="30" t="s">
        <v>246</v>
      </c>
    </row>
    <row r="275" spans="2:65" s="13" customFormat="1" x14ac:dyDescent="0.2">
      <c r="B275" s="159"/>
      <c r="D275" s="154" t="s">
        <v>255</v>
      </c>
      <c r="E275" s="32" t="s">
        <v>1</v>
      </c>
      <c r="F275" s="160" t="s">
        <v>262</v>
      </c>
      <c r="H275" s="161">
        <v>55.261000000000003</v>
      </c>
      <c r="L275" s="159"/>
      <c r="M275" s="162"/>
      <c r="T275" s="163"/>
      <c r="AT275" s="32" t="s">
        <v>255</v>
      </c>
      <c r="AU275" s="32" t="s">
        <v>86</v>
      </c>
      <c r="AV275" s="13" t="s">
        <v>263</v>
      </c>
      <c r="AW275" s="13" t="s">
        <v>33</v>
      </c>
      <c r="AX275" s="13" t="s">
        <v>77</v>
      </c>
      <c r="AY275" s="32" t="s">
        <v>246</v>
      </c>
    </row>
    <row r="276" spans="2:65" s="12" customFormat="1" x14ac:dyDescent="0.2">
      <c r="B276" s="153"/>
      <c r="D276" s="154" t="s">
        <v>255</v>
      </c>
      <c r="E276" s="30" t="s">
        <v>1</v>
      </c>
      <c r="F276" s="155" t="s">
        <v>299</v>
      </c>
      <c r="H276" s="156">
        <v>13.095000000000001</v>
      </c>
      <c r="L276" s="153"/>
      <c r="M276" s="157"/>
      <c r="T276" s="158"/>
      <c r="AT276" s="30" t="s">
        <v>255</v>
      </c>
      <c r="AU276" s="30" t="s">
        <v>86</v>
      </c>
      <c r="AV276" s="12" t="s">
        <v>86</v>
      </c>
      <c r="AW276" s="12" t="s">
        <v>33</v>
      </c>
      <c r="AX276" s="12" t="s">
        <v>77</v>
      </c>
      <c r="AY276" s="30" t="s">
        <v>246</v>
      </c>
    </row>
    <row r="277" spans="2:65" s="12" customFormat="1" x14ac:dyDescent="0.2">
      <c r="B277" s="153"/>
      <c r="D277" s="154" t="s">
        <v>255</v>
      </c>
      <c r="E277" s="30" t="s">
        <v>1</v>
      </c>
      <c r="F277" s="155" t="s">
        <v>300</v>
      </c>
      <c r="H277" s="156">
        <v>8.0559999999999992</v>
      </c>
      <c r="L277" s="153"/>
      <c r="M277" s="157"/>
      <c r="T277" s="158"/>
      <c r="AT277" s="30" t="s">
        <v>255</v>
      </c>
      <c r="AU277" s="30" t="s">
        <v>86</v>
      </c>
      <c r="AV277" s="12" t="s">
        <v>86</v>
      </c>
      <c r="AW277" s="12" t="s">
        <v>33</v>
      </c>
      <c r="AX277" s="12" t="s">
        <v>77</v>
      </c>
      <c r="AY277" s="30" t="s">
        <v>246</v>
      </c>
    </row>
    <row r="278" spans="2:65" s="13" customFormat="1" x14ac:dyDescent="0.2">
      <c r="B278" s="159"/>
      <c r="D278" s="154" t="s">
        <v>255</v>
      </c>
      <c r="E278" s="32" t="s">
        <v>1</v>
      </c>
      <c r="F278" s="160" t="s">
        <v>262</v>
      </c>
      <c r="H278" s="161">
        <v>21.151</v>
      </c>
      <c r="L278" s="159"/>
      <c r="M278" s="162"/>
      <c r="T278" s="163"/>
      <c r="AT278" s="32" t="s">
        <v>255</v>
      </c>
      <c r="AU278" s="32" t="s">
        <v>86</v>
      </c>
      <c r="AV278" s="13" t="s">
        <v>263</v>
      </c>
      <c r="AW278" s="13" t="s">
        <v>33</v>
      </c>
      <c r="AX278" s="13" t="s">
        <v>77</v>
      </c>
      <c r="AY278" s="32" t="s">
        <v>246</v>
      </c>
    </row>
    <row r="279" spans="2:65" s="14" customFormat="1" x14ac:dyDescent="0.2">
      <c r="B279" s="164"/>
      <c r="D279" s="154" t="s">
        <v>255</v>
      </c>
      <c r="E279" s="33" t="s">
        <v>1</v>
      </c>
      <c r="F279" s="165" t="s">
        <v>301</v>
      </c>
      <c r="H279" s="166">
        <v>76.412000000000006</v>
      </c>
      <c r="L279" s="164"/>
      <c r="M279" s="167"/>
      <c r="T279" s="168"/>
      <c r="AT279" s="33" t="s">
        <v>255</v>
      </c>
      <c r="AU279" s="33" t="s">
        <v>86</v>
      </c>
      <c r="AV279" s="14" t="s">
        <v>253</v>
      </c>
      <c r="AW279" s="14" t="s">
        <v>33</v>
      </c>
      <c r="AX279" s="14" t="s">
        <v>8</v>
      </c>
      <c r="AY279" s="33" t="s">
        <v>246</v>
      </c>
    </row>
    <row r="280" spans="2:65" s="1" customFormat="1" ht="16.5" customHeight="1" x14ac:dyDescent="0.2">
      <c r="B280" s="50"/>
      <c r="C280" s="143" t="s">
        <v>7</v>
      </c>
      <c r="D280" s="143" t="s">
        <v>248</v>
      </c>
      <c r="E280" s="144" t="s">
        <v>404</v>
      </c>
      <c r="F280" s="145" t="s">
        <v>405</v>
      </c>
      <c r="G280" s="146" t="s">
        <v>251</v>
      </c>
      <c r="H280" s="147">
        <v>251.94900000000001</v>
      </c>
      <c r="I280" s="27"/>
      <c r="J280" s="148">
        <f>ROUND(I280*H280,0)</f>
        <v>0</v>
      </c>
      <c r="K280" s="145" t="s">
        <v>252</v>
      </c>
      <c r="L280" s="50"/>
      <c r="M280" s="149" t="s">
        <v>1</v>
      </c>
      <c r="N280" s="150" t="s">
        <v>42</v>
      </c>
      <c r="P280" s="151">
        <f>O280*H280</f>
        <v>0</v>
      </c>
      <c r="Q280" s="151">
        <v>2.6919000000000001E-3</v>
      </c>
      <c r="R280" s="151">
        <f>Q280*H280</f>
        <v>0.67822151310000001</v>
      </c>
      <c r="S280" s="151">
        <v>0</v>
      </c>
      <c r="T280" s="152">
        <f>S280*H280</f>
        <v>0</v>
      </c>
      <c r="AR280" s="28" t="s">
        <v>253</v>
      </c>
      <c r="AT280" s="28" t="s">
        <v>248</v>
      </c>
      <c r="AU280" s="28" t="s">
        <v>86</v>
      </c>
      <c r="AY280" s="17" t="s">
        <v>246</v>
      </c>
      <c r="BE280" s="29">
        <f>IF(N280="základní",J280,0)</f>
        <v>0</v>
      </c>
      <c r="BF280" s="29">
        <f>IF(N280="snížená",J280,0)</f>
        <v>0</v>
      </c>
      <c r="BG280" s="29">
        <f>IF(N280="zákl. přenesená",J280,0)</f>
        <v>0</v>
      </c>
      <c r="BH280" s="29">
        <f>IF(N280="sníž. přenesená",J280,0)</f>
        <v>0</v>
      </c>
      <c r="BI280" s="29">
        <f>IF(N280="nulová",J280,0)</f>
        <v>0</v>
      </c>
      <c r="BJ280" s="17" t="s">
        <v>8</v>
      </c>
      <c r="BK280" s="29">
        <f>ROUND(I280*H280,0)</f>
        <v>0</v>
      </c>
      <c r="BL280" s="17" t="s">
        <v>253</v>
      </c>
      <c r="BM280" s="28" t="s">
        <v>406</v>
      </c>
    </row>
    <row r="281" spans="2:65" s="12" customFormat="1" x14ac:dyDescent="0.2">
      <c r="B281" s="153"/>
      <c r="D281" s="154" t="s">
        <v>255</v>
      </c>
      <c r="E281" s="30" t="s">
        <v>1</v>
      </c>
      <c r="F281" s="155" t="s">
        <v>407</v>
      </c>
      <c r="H281" s="156">
        <v>5.28</v>
      </c>
      <c r="L281" s="153"/>
      <c r="M281" s="157"/>
      <c r="T281" s="158"/>
      <c r="AT281" s="30" t="s">
        <v>255</v>
      </c>
      <c r="AU281" s="30" t="s">
        <v>86</v>
      </c>
      <c r="AV281" s="12" t="s">
        <v>86</v>
      </c>
      <c r="AW281" s="12" t="s">
        <v>33</v>
      </c>
      <c r="AX281" s="12" t="s">
        <v>77</v>
      </c>
      <c r="AY281" s="30" t="s">
        <v>246</v>
      </c>
    </row>
    <row r="282" spans="2:65" s="12" customFormat="1" x14ac:dyDescent="0.2">
      <c r="B282" s="153"/>
      <c r="D282" s="154" t="s">
        <v>255</v>
      </c>
      <c r="E282" s="30" t="s">
        <v>1</v>
      </c>
      <c r="F282" s="155" t="s">
        <v>408</v>
      </c>
      <c r="H282" s="156">
        <v>7.2910000000000004</v>
      </c>
      <c r="L282" s="153"/>
      <c r="M282" s="157"/>
      <c r="T282" s="158"/>
      <c r="AT282" s="30" t="s">
        <v>255</v>
      </c>
      <c r="AU282" s="30" t="s">
        <v>86</v>
      </c>
      <c r="AV282" s="12" t="s">
        <v>86</v>
      </c>
      <c r="AW282" s="12" t="s">
        <v>33</v>
      </c>
      <c r="AX282" s="12" t="s">
        <v>77</v>
      </c>
      <c r="AY282" s="30" t="s">
        <v>246</v>
      </c>
    </row>
    <row r="283" spans="2:65" s="12" customFormat="1" x14ac:dyDescent="0.2">
      <c r="B283" s="153"/>
      <c r="D283" s="154" t="s">
        <v>255</v>
      </c>
      <c r="E283" s="30" t="s">
        <v>1</v>
      </c>
      <c r="F283" s="155" t="s">
        <v>409</v>
      </c>
      <c r="H283" s="156">
        <v>45.395000000000003</v>
      </c>
      <c r="L283" s="153"/>
      <c r="M283" s="157"/>
      <c r="T283" s="158"/>
      <c r="AT283" s="30" t="s">
        <v>255</v>
      </c>
      <c r="AU283" s="30" t="s">
        <v>86</v>
      </c>
      <c r="AV283" s="12" t="s">
        <v>86</v>
      </c>
      <c r="AW283" s="12" t="s">
        <v>33</v>
      </c>
      <c r="AX283" s="12" t="s">
        <v>77</v>
      </c>
      <c r="AY283" s="30" t="s">
        <v>246</v>
      </c>
    </row>
    <row r="284" spans="2:65" s="12" customFormat="1" x14ac:dyDescent="0.2">
      <c r="B284" s="153"/>
      <c r="D284" s="154" t="s">
        <v>255</v>
      </c>
      <c r="E284" s="30" t="s">
        <v>1</v>
      </c>
      <c r="F284" s="155" t="s">
        <v>410</v>
      </c>
      <c r="H284" s="156">
        <v>8.0500000000000007</v>
      </c>
      <c r="L284" s="153"/>
      <c r="M284" s="157"/>
      <c r="T284" s="158"/>
      <c r="AT284" s="30" t="s">
        <v>255</v>
      </c>
      <c r="AU284" s="30" t="s">
        <v>86</v>
      </c>
      <c r="AV284" s="12" t="s">
        <v>86</v>
      </c>
      <c r="AW284" s="12" t="s">
        <v>33</v>
      </c>
      <c r="AX284" s="12" t="s">
        <v>77</v>
      </c>
      <c r="AY284" s="30" t="s">
        <v>246</v>
      </c>
    </row>
    <row r="285" spans="2:65" s="12" customFormat="1" x14ac:dyDescent="0.2">
      <c r="B285" s="153"/>
      <c r="D285" s="154" t="s">
        <v>255</v>
      </c>
      <c r="E285" s="30" t="s">
        <v>1</v>
      </c>
      <c r="F285" s="155" t="s">
        <v>411</v>
      </c>
      <c r="H285" s="156">
        <v>97.555000000000007</v>
      </c>
      <c r="L285" s="153"/>
      <c r="M285" s="157"/>
      <c r="T285" s="158"/>
      <c r="AT285" s="30" t="s">
        <v>255</v>
      </c>
      <c r="AU285" s="30" t="s">
        <v>86</v>
      </c>
      <c r="AV285" s="12" t="s">
        <v>86</v>
      </c>
      <c r="AW285" s="12" t="s">
        <v>33</v>
      </c>
      <c r="AX285" s="12" t="s">
        <v>77</v>
      </c>
      <c r="AY285" s="30" t="s">
        <v>246</v>
      </c>
    </row>
    <row r="286" spans="2:65" s="12" customFormat="1" x14ac:dyDescent="0.2">
      <c r="B286" s="153"/>
      <c r="D286" s="154" t="s">
        <v>255</v>
      </c>
      <c r="E286" s="30" t="s">
        <v>1</v>
      </c>
      <c r="F286" s="155" t="s">
        <v>412</v>
      </c>
      <c r="H286" s="156">
        <v>48.73</v>
      </c>
      <c r="L286" s="153"/>
      <c r="M286" s="157"/>
      <c r="T286" s="158"/>
      <c r="AT286" s="30" t="s">
        <v>255</v>
      </c>
      <c r="AU286" s="30" t="s">
        <v>86</v>
      </c>
      <c r="AV286" s="12" t="s">
        <v>86</v>
      </c>
      <c r="AW286" s="12" t="s">
        <v>33</v>
      </c>
      <c r="AX286" s="12" t="s">
        <v>77</v>
      </c>
      <c r="AY286" s="30" t="s">
        <v>246</v>
      </c>
    </row>
    <row r="287" spans="2:65" s="12" customFormat="1" x14ac:dyDescent="0.2">
      <c r="B287" s="153"/>
      <c r="D287" s="154" t="s">
        <v>255</v>
      </c>
      <c r="E287" s="30" t="s">
        <v>1</v>
      </c>
      <c r="F287" s="155" t="s">
        <v>413</v>
      </c>
      <c r="H287" s="156">
        <v>15.523</v>
      </c>
      <c r="L287" s="153"/>
      <c r="M287" s="157"/>
      <c r="T287" s="158"/>
      <c r="AT287" s="30" t="s">
        <v>255</v>
      </c>
      <c r="AU287" s="30" t="s">
        <v>86</v>
      </c>
      <c r="AV287" s="12" t="s">
        <v>86</v>
      </c>
      <c r="AW287" s="12" t="s">
        <v>33</v>
      </c>
      <c r="AX287" s="12" t="s">
        <v>77</v>
      </c>
      <c r="AY287" s="30" t="s">
        <v>246</v>
      </c>
    </row>
    <row r="288" spans="2:65" s="12" customFormat="1" x14ac:dyDescent="0.2">
      <c r="B288" s="153"/>
      <c r="D288" s="154" t="s">
        <v>255</v>
      </c>
      <c r="E288" s="30" t="s">
        <v>1</v>
      </c>
      <c r="F288" s="155" t="s">
        <v>414</v>
      </c>
      <c r="H288" s="156">
        <v>24.125</v>
      </c>
      <c r="L288" s="153"/>
      <c r="M288" s="157"/>
      <c r="T288" s="158"/>
      <c r="AT288" s="30" t="s">
        <v>255</v>
      </c>
      <c r="AU288" s="30" t="s">
        <v>86</v>
      </c>
      <c r="AV288" s="12" t="s">
        <v>86</v>
      </c>
      <c r="AW288" s="12" t="s">
        <v>33</v>
      </c>
      <c r="AX288" s="12" t="s">
        <v>77</v>
      </c>
      <c r="AY288" s="30" t="s">
        <v>246</v>
      </c>
    </row>
    <row r="289" spans="2:65" s="13" customFormat="1" x14ac:dyDescent="0.2">
      <c r="B289" s="159"/>
      <c r="D289" s="154" t="s">
        <v>255</v>
      </c>
      <c r="E289" s="32" t="s">
        <v>1</v>
      </c>
      <c r="F289" s="160" t="s">
        <v>262</v>
      </c>
      <c r="H289" s="161">
        <v>251.94900000000001</v>
      </c>
      <c r="L289" s="159"/>
      <c r="M289" s="162"/>
      <c r="T289" s="163"/>
      <c r="AT289" s="32" t="s">
        <v>255</v>
      </c>
      <c r="AU289" s="32" t="s">
        <v>86</v>
      </c>
      <c r="AV289" s="13" t="s">
        <v>263</v>
      </c>
      <c r="AW289" s="13" t="s">
        <v>33</v>
      </c>
      <c r="AX289" s="13" t="s">
        <v>8</v>
      </c>
      <c r="AY289" s="32" t="s">
        <v>246</v>
      </c>
    </row>
    <row r="290" spans="2:65" s="1" customFormat="1" ht="16.5" customHeight="1" x14ac:dyDescent="0.2">
      <c r="B290" s="50"/>
      <c r="C290" s="143" t="s">
        <v>415</v>
      </c>
      <c r="D290" s="143" t="s">
        <v>248</v>
      </c>
      <c r="E290" s="144" t="s">
        <v>416</v>
      </c>
      <c r="F290" s="145" t="s">
        <v>417</v>
      </c>
      <c r="G290" s="146" t="s">
        <v>251</v>
      </c>
      <c r="H290" s="147">
        <v>251.94900000000001</v>
      </c>
      <c r="I290" s="27"/>
      <c r="J290" s="148">
        <f>ROUND(I290*H290,0)</f>
        <v>0</v>
      </c>
      <c r="K290" s="145" t="s">
        <v>252</v>
      </c>
      <c r="L290" s="50"/>
      <c r="M290" s="149" t="s">
        <v>1</v>
      </c>
      <c r="N290" s="150" t="s">
        <v>42</v>
      </c>
      <c r="P290" s="151">
        <f>O290*H290</f>
        <v>0</v>
      </c>
      <c r="Q290" s="151">
        <v>0</v>
      </c>
      <c r="R290" s="151">
        <f>Q290*H290</f>
        <v>0</v>
      </c>
      <c r="S290" s="151">
        <v>0</v>
      </c>
      <c r="T290" s="152">
        <f>S290*H290</f>
        <v>0</v>
      </c>
      <c r="AR290" s="28" t="s">
        <v>253</v>
      </c>
      <c r="AT290" s="28" t="s">
        <v>248</v>
      </c>
      <c r="AU290" s="28" t="s">
        <v>86</v>
      </c>
      <c r="AY290" s="17" t="s">
        <v>246</v>
      </c>
      <c r="BE290" s="29">
        <f>IF(N290="základní",J290,0)</f>
        <v>0</v>
      </c>
      <c r="BF290" s="29">
        <f>IF(N290="snížená",J290,0)</f>
        <v>0</v>
      </c>
      <c r="BG290" s="29">
        <f>IF(N290="zákl. přenesená",J290,0)</f>
        <v>0</v>
      </c>
      <c r="BH290" s="29">
        <f>IF(N290="sníž. přenesená",J290,0)</f>
        <v>0</v>
      </c>
      <c r="BI290" s="29">
        <f>IF(N290="nulová",J290,0)</f>
        <v>0</v>
      </c>
      <c r="BJ290" s="17" t="s">
        <v>8</v>
      </c>
      <c r="BK290" s="29">
        <f>ROUND(I290*H290,0)</f>
        <v>0</v>
      </c>
      <c r="BL290" s="17" t="s">
        <v>253</v>
      </c>
      <c r="BM290" s="28" t="s">
        <v>418</v>
      </c>
    </row>
    <row r="291" spans="2:65" s="1" customFormat="1" ht="21.75" customHeight="1" x14ac:dyDescent="0.2">
      <c r="B291" s="50"/>
      <c r="C291" s="143" t="s">
        <v>419</v>
      </c>
      <c r="D291" s="143" t="s">
        <v>248</v>
      </c>
      <c r="E291" s="144" t="s">
        <v>420</v>
      </c>
      <c r="F291" s="145" t="s">
        <v>421</v>
      </c>
      <c r="G291" s="146" t="s">
        <v>319</v>
      </c>
      <c r="H291" s="147">
        <v>0.65300000000000002</v>
      </c>
      <c r="I291" s="27"/>
      <c r="J291" s="148">
        <f>ROUND(I291*H291,0)</f>
        <v>0</v>
      </c>
      <c r="K291" s="145" t="s">
        <v>252</v>
      </c>
      <c r="L291" s="50"/>
      <c r="M291" s="149" t="s">
        <v>1</v>
      </c>
      <c r="N291" s="150" t="s">
        <v>42</v>
      </c>
      <c r="P291" s="151">
        <f>O291*H291</f>
        <v>0</v>
      </c>
      <c r="Q291" s="151">
        <v>1.0606207999999999</v>
      </c>
      <c r="R291" s="151">
        <f>Q291*H291</f>
        <v>0.6925853824</v>
      </c>
      <c r="S291" s="151">
        <v>0</v>
      </c>
      <c r="T291" s="152">
        <f>S291*H291</f>
        <v>0</v>
      </c>
      <c r="AR291" s="28" t="s">
        <v>253</v>
      </c>
      <c r="AT291" s="28" t="s">
        <v>248</v>
      </c>
      <c r="AU291" s="28" t="s">
        <v>86</v>
      </c>
      <c r="AY291" s="17" t="s">
        <v>246</v>
      </c>
      <c r="BE291" s="29">
        <f>IF(N291="základní",J291,0)</f>
        <v>0</v>
      </c>
      <c r="BF291" s="29">
        <f>IF(N291="snížená",J291,0)</f>
        <v>0</v>
      </c>
      <c r="BG291" s="29">
        <f>IF(N291="zákl. přenesená",J291,0)</f>
        <v>0</v>
      </c>
      <c r="BH291" s="29">
        <f>IF(N291="sníž. přenesená",J291,0)</f>
        <v>0</v>
      </c>
      <c r="BI291" s="29">
        <f>IF(N291="nulová",J291,0)</f>
        <v>0</v>
      </c>
      <c r="BJ291" s="17" t="s">
        <v>8</v>
      </c>
      <c r="BK291" s="29">
        <f>ROUND(I291*H291,0)</f>
        <v>0</v>
      </c>
      <c r="BL291" s="17" t="s">
        <v>253</v>
      </c>
      <c r="BM291" s="28" t="s">
        <v>422</v>
      </c>
    </row>
    <row r="292" spans="2:65" s="12" customFormat="1" x14ac:dyDescent="0.2">
      <c r="B292" s="153"/>
      <c r="D292" s="154" t="s">
        <v>255</v>
      </c>
      <c r="E292" s="30" t="s">
        <v>1</v>
      </c>
      <c r="F292" s="155" t="s">
        <v>423</v>
      </c>
      <c r="H292" s="156">
        <v>0.65300000000000002</v>
      </c>
      <c r="L292" s="153"/>
      <c r="M292" s="157"/>
      <c r="T292" s="158"/>
      <c r="AT292" s="30" t="s">
        <v>255</v>
      </c>
      <c r="AU292" s="30" t="s">
        <v>86</v>
      </c>
      <c r="AV292" s="12" t="s">
        <v>86</v>
      </c>
      <c r="AW292" s="12" t="s">
        <v>33</v>
      </c>
      <c r="AX292" s="12" t="s">
        <v>8</v>
      </c>
      <c r="AY292" s="30" t="s">
        <v>246</v>
      </c>
    </row>
    <row r="293" spans="2:65" s="1" customFormat="1" ht="16.5" customHeight="1" x14ac:dyDescent="0.2">
      <c r="B293" s="50"/>
      <c r="C293" s="143" t="s">
        <v>424</v>
      </c>
      <c r="D293" s="143" t="s">
        <v>248</v>
      </c>
      <c r="E293" s="144" t="s">
        <v>425</v>
      </c>
      <c r="F293" s="145" t="s">
        <v>426</v>
      </c>
      <c r="G293" s="146" t="s">
        <v>319</v>
      </c>
      <c r="H293" s="147">
        <v>1.0389999999999999</v>
      </c>
      <c r="I293" s="27"/>
      <c r="J293" s="148">
        <f>ROUND(I293*H293,0)</f>
        <v>0</v>
      </c>
      <c r="K293" s="145" t="s">
        <v>252</v>
      </c>
      <c r="L293" s="50"/>
      <c r="M293" s="149" t="s">
        <v>1</v>
      </c>
      <c r="N293" s="150" t="s">
        <v>42</v>
      </c>
      <c r="P293" s="151">
        <f>O293*H293</f>
        <v>0</v>
      </c>
      <c r="Q293" s="151">
        <v>1.0627727796999999</v>
      </c>
      <c r="R293" s="151">
        <f>Q293*H293</f>
        <v>1.1042209181082998</v>
      </c>
      <c r="S293" s="151">
        <v>0</v>
      </c>
      <c r="T293" s="152">
        <f>S293*H293</f>
        <v>0</v>
      </c>
      <c r="AR293" s="28" t="s">
        <v>253</v>
      </c>
      <c r="AT293" s="28" t="s">
        <v>248</v>
      </c>
      <c r="AU293" s="28" t="s">
        <v>86</v>
      </c>
      <c r="AY293" s="17" t="s">
        <v>246</v>
      </c>
      <c r="BE293" s="29">
        <f>IF(N293="základní",J293,0)</f>
        <v>0</v>
      </c>
      <c r="BF293" s="29">
        <f>IF(N293="snížená",J293,0)</f>
        <v>0</v>
      </c>
      <c r="BG293" s="29">
        <f>IF(N293="zákl. přenesená",J293,0)</f>
        <v>0</v>
      </c>
      <c r="BH293" s="29">
        <f>IF(N293="sníž. přenesená",J293,0)</f>
        <v>0</v>
      </c>
      <c r="BI293" s="29">
        <f>IF(N293="nulová",J293,0)</f>
        <v>0</v>
      </c>
      <c r="BJ293" s="17" t="s">
        <v>8</v>
      </c>
      <c r="BK293" s="29">
        <f>ROUND(I293*H293,0)</f>
        <v>0</v>
      </c>
      <c r="BL293" s="17" t="s">
        <v>253</v>
      </c>
      <c r="BM293" s="28" t="s">
        <v>427</v>
      </c>
    </row>
    <row r="294" spans="2:65" s="12" customFormat="1" x14ac:dyDescent="0.2">
      <c r="B294" s="153"/>
      <c r="D294" s="154" t="s">
        <v>255</v>
      </c>
      <c r="E294" s="30" t="s">
        <v>1</v>
      </c>
      <c r="F294" s="155" t="s">
        <v>428</v>
      </c>
      <c r="H294" s="156">
        <v>1.0389999999999999</v>
      </c>
      <c r="L294" s="153"/>
      <c r="M294" s="157"/>
      <c r="T294" s="158"/>
      <c r="AT294" s="30" t="s">
        <v>255</v>
      </c>
      <c r="AU294" s="30" t="s">
        <v>86</v>
      </c>
      <c r="AV294" s="12" t="s">
        <v>86</v>
      </c>
      <c r="AW294" s="12" t="s">
        <v>33</v>
      </c>
      <c r="AX294" s="12" t="s">
        <v>8</v>
      </c>
      <c r="AY294" s="30" t="s">
        <v>246</v>
      </c>
    </row>
    <row r="295" spans="2:65" s="1" customFormat="1" ht="16.5" customHeight="1" x14ac:dyDescent="0.2">
      <c r="B295" s="50"/>
      <c r="C295" s="143" t="s">
        <v>429</v>
      </c>
      <c r="D295" s="143" t="s">
        <v>248</v>
      </c>
      <c r="E295" s="144" t="s">
        <v>430</v>
      </c>
      <c r="F295" s="145" t="s">
        <v>431</v>
      </c>
      <c r="G295" s="146" t="s">
        <v>280</v>
      </c>
      <c r="H295" s="147">
        <v>1.056</v>
      </c>
      <c r="I295" s="27"/>
      <c r="J295" s="148">
        <f>ROUND(I295*H295,0)</f>
        <v>0</v>
      </c>
      <c r="K295" s="145" t="s">
        <v>252</v>
      </c>
      <c r="L295" s="50"/>
      <c r="M295" s="149" t="s">
        <v>1</v>
      </c>
      <c r="N295" s="150" t="s">
        <v>42</v>
      </c>
      <c r="P295" s="151">
        <f>O295*H295</f>
        <v>0</v>
      </c>
      <c r="Q295" s="151">
        <v>2.5018722040000001</v>
      </c>
      <c r="R295" s="151">
        <f>Q295*H295</f>
        <v>2.6419770474240001</v>
      </c>
      <c r="S295" s="151">
        <v>0</v>
      </c>
      <c r="T295" s="152">
        <f>S295*H295</f>
        <v>0</v>
      </c>
      <c r="AR295" s="28" t="s">
        <v>253</v>
      </c>
      <c r="AT295" s="28" t="s">
        <v>248</v>
      </c>
      <c r="AU295" s="28" t="s">
        <v>86</v>
      </c>
      <c r="AY295" s="17" t="s">
        <v>246</v>
      </c>
      <c r="BE295" s="29">
        <f>IF(N295="základní",J295,0)</f>
        <v>0</v>
      </c>
      <c r="BF295" s="29">
        <f>IF(N295="snížená",J295,0)</f>
        <v>0</v>
      </c>
      <c r="BG295" s="29">
        <f>IF(N295="zákl. přenesená",J295,0)</f>
        <v>0</v>
      </c>
      <c r="BH295" s="29">
        <f>IF(N295="sníž. přenesená",J295,0)</f>
        <v>0</v>
      </c>
      <c r="BI295" s="29">
        <f>IF(N295="nulová",J295,0)</f>
        <v>0</v>
      </c>
      <c r="BJ295" s="17" t="s">
        <v>8</v>
      </c>
      <c r="BK295" s="29">
        <f>ROUND(I295*H295,0)</f>
        <v>0</v>
      </c>
      <c r="BL295" s="17" t="s">
        <v>253</v>
      </c>
      <c r="BM295" s="28" t="s">
        <v>432</v>
      </c>
    </row>
    <row r="296" spans="2:65" s="12" customFormat="1" x14ac:dyDescent="0.2">
      <c r="B296" s="153"/>
      <c r="D296" s="154" t="s">
        <v>255</v>
      </c>
      <c r="E296" s="30" t="s">
        <v>1</v>
      </c>
      <c r="F296" s="155" t="s">
        <v>306</v>
      </c>
      <c r="H296" s="156">
        <v>0.28799999999999998</v>
      </c>
      <c r="L296" s="153"/>
      <c r="M296" s="157"/>
      <c r="T296" s="158"/>
      <c r="AT296" s="30" t="s">
        <v>255</v>
      </c>
      <c r="AU296" s="30" t="s">
        <v>86</v>
      </c>
      <c r="AV296" s="12" t="s">
        <v>86</v>
      </c>
      <c r="AW296" s="12" t="s">
        <v>33</v>
      </c>
      <c r="AX296" s="12" t="s">
        <v>77</v>
      </c>
      <c r="AY296" s="30" t="s">
        <v>246</v>
      </c>
    </row>
    <row r="297" spans="2:65" s="12" customFormat="1" x14ac:dyDescent="0.2">
      <c r="B297" s="153"/>
      <c r="D297" s="154" t="s">
        <v>255</v>
      </c>
      <c r="E297" s="30" t="s">
        <v>1</v>
      </c>
      <c r="F297" s="155" t="s">
        <v>307</v>
      </c>
      <c r="H297" s="156">
        <v>0.76800000000000002</v>
      </c>
      <c r="L297" s="153"/>
      <c r="M297" s="157"/>
      <c r="T297" s="158"/>
      <c r="AT297" s="30" t="s">
        <v>255</v>
      </c>
      <c r="AU297" s="30" t="s">
        <v>86</v>
      </c>
      <c r="AV297" s="12" t="s">
        <v>86</v>
      </c>
      <c r="AW297" s="12" t="s">
        <v>33</v>
      </c>
      <c r="AX297" s="12" t="s">
        <v>77</v>
      </c>
      <c r="AY297" s="30" t="s">
        <v>246</v>
      </c>
    </row>
    <row r="298" spans="2:65" s="13" customFormat="1" x14ac:dyDescent="0.2">
      <c r="B298" s="159"/>
      <c r="D298" s="154" t="s">
        <v>255</v>
      </c>
      <c r="E298" s="32" t="s">
        <v>1</v>
      </c>
      <c r="F298" s="160" t="s">
        <v>308</v>
      </c>
      <c r="H298" s="161">
        <v>1.056</v>
      </c>
      <c r="L298" s="159"/>
      <c r="M298" s="162"/>
      <c r="T298" s="163"/>
      <c r="AT298" s="32" t="s">
        <v>255</v>
      </c>
      <c r="AU298" s="32" t="s">
        <v>86</v>
      </c>
      <c r="AV298" s="13" t="s">
        <v>263</v>
      </c>
      <c r="AW298" s="13" t="s">
        <v>33</v>
      </c>
      <c r="AX298" s="13" t="s">
        <v>8</v>
      </c>
      <c r="AY298" s="32" t="s">
        <v>246</v>
      </c>
    </row>
    <row r="299" spans="2:65" s="1" customFormat="1" ht="33" customHeight="1" x14ac:dyDescent="0.2">
      <c r="B299" s="50"/>
      <c r="C299" s="143" t="s">
        <v>433</v>
      </c>
      <c r="D299" s="143" t="s">
        <v>248</v>
      </c>
      <c r="E299" s="144" t="s">
        <v>434</v>
      </c>
      <c r="F299" s="145" t="s">
        <v>435</v>
      </c>
      <c r="G299" s="146" t="s">
        <v>251</v>
      </c>
      <c r="H299" s="147">
        <v>85.585999999999999</v>
      </c>
      <c r="I299" s="27"/>
      <c r="J299" s="148">
        <f>ROUND(I299*H299,0)</f>
        <v>0</v>
      </c>
      <c r="K299" s="145" t="s">
        <v>252</v>
      </c>
      <c r="L299" s="50"/>
      <c r="M299" s="149" t="s">
        <v>1</v>
      </c>
      <c r="N299" s="150" t="s">
        <v>42</v>
      </c>
      <c r="P299" s="151">
        <f>O299*H299</f>
        <v>0</v>
      </c>
      <c r="Q299" s="151">
        <v>0.37678477999999999</v>
      </c>
      <c r="R299" s="151">
        <f>Q299*H299</f>
        <v>32.247502181080002</v>
      </c>
      <c r="S299" s="151">
        <v>0</v>
      </c>
      <c r="T299" s="152">
        <f>S299*H299</f>
        <v>0</v>
      </c>
      <c r="AR299" s="28" t="s">
        <v>253</v>
      </c>
      <c r="AT299" s="28" t="s">
        <v>248</v>
      </c>
      <c r="AU299" s="28" t="s">
        <v>86</v>
      </c>
      <c r="AY299" s="17" t="s">
        <v>246</v>
      </c>
      <c r="BE299" s="29">
        <f>IF(N299="základní",J299,0)</f>
        <v>0</v>
      </c>
      <c r="BF299" s="29">
        <f>IF(N299="snížená",J299,0)</f>
        <v>0</v>
      </c>
      <c r="BG299" s="29">
        <f>IF(N299="zákl. přenesená",J299,0)</f>
        <v>0</v>
      </c>
      <c r="BH299" s="29">
        <f>IF(N299="sníž. přenesená",J299,0)</f>
        <v>0</v>
      </c>
      <c r="BI299" s="29">
        <f>IF(N299="nulová",J299,0)</f>
        <v>0</v>
      </c>
      <c r="BJ299" s="17" t="s">
        <v>8</v>
      </c>
      <c r="BK299" s="29">
        <f>ROUND(I299*H299,0)</f>
        <v>0</v>
      </c>
      <c r="BL299" s="17" t="s">
        <v>253</v>
      </c>
      <c r="BM299" s="28" t="s">
        <v>436</v>
      </c>
    </row>
    <row r="300" spans="2:65" s="12" customFormat="1" x14ac:dyDescent="0.2">
      <c r="B300" s="153"/>
      <c r="D300" s="154" t="s">
        <v>255</v>
      </c>
      <c r="E300" s="30" t="s">
        <v>1</v>
      </c>
      <c r="F300" s="155" t="s">
        <v>437</v>
      </c>
      <c r="H300" s="156">
        <v>37.414999999999999</v>
      </c>
      <c r="L300" s="153"/>
      <c r="M300" s="157"/>
      <c r="T300" s="158"/>
      <c r="AT300" s="30" t="s">
        <v>255</v>
      </c>
      <c r="AU300" s="30" t="s">
        <v>86</v>
      </c>
      <c r="AV300" s="12" t="s">
        <v>86</v>
      </c>
      <c r="AW300" s="12" t="s">
        <v>33</v>
      </c>
      <c r="AX300" s="12" t="s">
        <v>77</v>
      </c>
      <c r="AY300" s="30" t="s">
        <v>246</v>
      </c>
    </row>
    <row r="301" spans="2:65" s="12" customFormat="1" x14ac:dyDescent="0.2">
      <c r="B301" s="153"/>
      <c r="D301" s="154" t="s">
        <v>255</v>
      </c>
      <c r="E301" s="30" t="s">
        <v>1</v>
      </c>
      <c r="F301" s="155" t="s">
        <v>438</v>
      </c>
      <c r="H301" s="156">
        <v>12.72</v>
      </c>
      <c r="L301" s="153"/>
      <c r="M301" s="157"/>
      <c r="T301" s="158"/>
      <c r="AT301" s="30" t="s">
        <v>255</v>
      </c>
      <c r="AU301" s="30" t="s">
        <v>86</v>
      </c>
      <c r="AV301" s="12" t="s">
        <v>86</v>
      </c>
      <c r="AW301" s="12" t="s">
        <v>33</v>
      </c>
      <c r="AX301" s="12" t="s">
        <v>77</v>
      </c>
      <c r="AY301" s="30" t="s">
        <v>246</v>
      </c>
    </row>
    <row r="302" spans="2:65" s="12" customFormat="1" x14ac:dyDescent="0.2">
      <c r="B302" s="153"/>
      <c r="D302" s="154" t="s">
        <v>255</v>
      </c>
      <c r="E302" s="30" t="s">
        <v>1</v>
      </c>
      <c r="F302" s="155" t="s">
        <v>439</v>
      </c>
      <c r="H302" s="156">
        <v>4.24</v>
      </c>
      <c r="L302" s="153"/>
      <c r="M302" s="157"/>
      <c r="T302" s="158"/>
      <c r="AT302" s="30" t="s">
        <v>255</v>
      </c>
      <c r="AU302" s="30" t="s">
        <v>86</v>
      </c>
      <c r="AV302" s="12" t="s">
        <v>86</v>
      </c>
      <c r="AW302" s="12" t="s">
        <v>33</v>
      </c>
      <c r="AX302" s="12" t="s">
        <v>77</v>
      </c>
      <c r="AY302" s="30" t="s">
        <v>246</v>
      </c>
    </row>
    <row r="303" spans="2:65" s="12" customFormat="1" x14ac:dyDescent="0.2">
      <c r="B303" s="153"/>
      <c r="D303" s="154" t="s">
        <v>255</v>
      </c>
      <c r="E303" s="30" t="s">
        <v>1</v>
      </c>
      <c r="F303" s="155" t="s">
        <v>440</v>
      </c>
      <c r="H303" s="156">
        <v>6.3</v>
      </c>
      <c r="L303" s="153"/>
      <c r="M303" s="157"/>
      <c r="T303" s="158"/>
      <c r="AT303" s="30" t="s">
        <v>255</v>
      </c>
      <c r="AU303" s="30" t="s">
        <v>86</v>
      </c>
      <c r="AV303" s="12" t="s">
        <v>86</v>
      </c>
      <c r="AW303" s="12" t="s">
        <v>33</v>
      </c>
      <c r="AX303" s="12" t="s">
        <v>77</v>
      </c>
      <c r="AY303" s="30" t="s">
        <v>246</v>
      </c>
    </row>
    <row r="304" spans="2:65" s="12" customFormat="1" x14ac:dyDescent="0.2">
      <c r="B304" s="153"/>
      <c r="D304" s="154" t="s">
        <v>255</v>
      </c>
      <c r="E304" s="30" t="s">
        <v>1</v>
      </c>
      <c r="F304" s="155" t="s">
        <v>441</v>
      </c>
      <c r="H304" s="156">
        <v>0.313</v>
      </c>
      <c r="L304" s="153"/>
      <c r="M304" s="157"/>
      <c r="T304" s="158"/>
      <c r="AT304" s="30" t="s">
        <v>255</v>
      </c>
      <c r="AU304" s="30" t="s">
        <v>86</v>
      </c>
      <c r="AV304" s="12" t="s">
        <v>86</v>
      </c>
      <c r="AW304" s="12" t="s">
        <v>33</v>
      </c>
      <c r="AX304" s="12" t="s">
        <v>77</v>
      </c>
      <c r="AY304" s="30" t="s">
        <v>246</v>
      </c>
    </row>
    <row r="305" spans="2:65" s="12" customFormat="1" x14ac:dyDescent="0.2">
      <c r="B305" s="153"/>
      <c r="D305" s="154" t="s">
        <v>255</v>
      </c>
      <c r="E305" s="30" t="s">
        <v>1</v>
      </c>
      <c r="F305" s="155" t="s">
        <v>442</v>
      </c>
      <c r="H305" s="156">
        <v>0.625</v>
      </c>
      <c r="L305" s="153"/>
      <c r="M305" s="157"/>
      <c r="T305" s="158"/>
      <c r="AT305" s="30" t="s">
        <v>255</v>
      </c>
      <c r="AU305" s="30" t="s">
        <v>86</v>
      </c>
      <c r="AV305" s="12" t="s">
        <v>86</v>
      </c>
      <c r="AW305" s="12" t="s">
        <v>33</v>
      </c>
      <c r="AX305" s="12" t="s">
        <v>77</v>
      </c>
      <c r="AY305" s="30" t="s">
        <v>246</v>
      </c>
    </row>
    <row r="306" spans="2:65" s="12" customFormat="1" x14ac:dyDescent="0.2">
      <c r="B306" s="153"/>
      <c r="D306" s="154" t="s">
        <v>255</v>
      </c>
      <c r="E306" s="30" t="s">
        <v>1</v>
      </c>
      <c r="F306" s="155" t="s">
        <v>443</v>
      </c>
      <c r="H306" s="156">
        <v>13.8</v>
      </c>
      <c r="L306" s="153"/>
      <c r="M306" s="157"/>
      <c r="T306" s="158"/>
      <c r="AT306" s="30" t="s">
        <v>255</v>
      </c>
      <c r="AU306" s="30" t="s">
        <v>86</v>
      </c>
      <c r="AV306" s="12" t="s">
        <v>86</v>
      </c>
      <c r="AW306" s="12" t="s">
        <v>33</v>
      </c>
      <c r="AX306" s="12" t="s">
        <v>77</v>
      </c>
      <c r="AY306" s="30" t="s">
        <v>246</v>
      </c>
    </row>
    <row r="307" spans="2:65" s="12" customFormat="1" x14ac:dyDescent="0.2">
      <c r="B307" s="153"/>
      <c r="D307" s="154" t="s">
        <v>255</v>
      </c>
      <c r="E307" s="30" t="s">
        <v>1</v>
      </c>
      <c r="F307" s="155" t="s">
        <v>444</v>
      </c>
      <c r="H307" s="156">
        <v>9.4</v>
      </c>
      <c r="L307" s="153"/>
      <c r="M307" s="157"/>
      <c r="T307" s="158"/>
      <c r="AT307" s="30" t="s">
        <v>255</v>
      </c>
      <c r="AU307" s="30" t="s">
        <v>86</v>
      </c>
      <c r="AV307" s="12" t="s">
        <v>86</v>
      </c>
      <c r="AW307" s="12" t="s">
        <v>33</v>
      </c>
      <c r="AX307" s="12" t="s">
        <v>77</v>
      </c>
      <c r="AY307" s="30" t="s">
        <v>246</v>
      </c>
    </row>
    <row r="308" spans="2:65" s="12" customFormat="1" x14ac:dyDescent="0.2">
      <c r="B308" s="153"/>
      <c r="D308" s="154" t="s">
        <v>255</v>
      </c>
      <c r="E308" s="30" t="s">
        <v>1</v>
      </c>
      <c r="F308" s="155" t="s">
        <v>445</v>
      </c>
      <c r="H308" s="156">
        <v>0.77300000000000002</v>
      </c>
      <c r="L308" s="153"/>
      <c r="M308" s="157"/>
      <c r="T308" s="158"/>
      <c r="AT308" s="30" t="s">
        <v>255</v>
      </c>
      <c r="AU308" s="30" t="s">
        <v>86</v>
      </c>
      <c r="AV308" s="12" t="s">
        <v>86</v>
      </c>
      <c r="AW308" s="12" t="s">
        <v>33</v>
      </c>
      <c r="AX308" s="12" t="s">
        <v>77</v>
      </c>
      <c r="AY308" s="30" t="s">
        <v>246</v>
      </c>
    </row>
    <row r="309" spans="2:65" s="13" customFormat="1" x14ac:dyDescent="0.2">
      <c r="B309" s="159"/>
      <c r="D309" s="154" t="s">
        <v>255</v>
      </c>
      <c r="E309" s="32" t="s">
        <v>1</v>
      </c>
      <c r="F309" s="160" t="s">
        <v>262</v>
      </c>
      <c r="H309" s="161">
        <v>85.585999999999999</v>
      </c>
      <c r="L309" s="159"/>
      <c r="M309" s="162"/>
      <c r="T309" s="163"/>
      <c r="AT309" s="32" t="s">
        <v>255</v>
      </c>
      <c r="AU309" s="32" t="s">
        <v>86</v>
      </c>
      <c r="AV309" s="13" t="s">
        <v>263</v>
      </c>
      <c r="AW309" s="13" t="s">
        <v>33</v>
      </c>
      <c r="AX309" s="13" t="s">
        <v>8</v>
      </c>
      <c r="AY309" s="32" t="s">
        <v>246</v>
      </c>
    </row>
    <row r="310" spans="2:65" s="1" customFormat="1" ht="24.2" customHeight="1" x14ac:dyDescent="0.2">
      <c r="B310" s="50"/>
      <c r="C310" s="143" t="s">
        <v>446</v>
      </c>
      <c r="D310" s="143" t="s">
        <v>248</v>
      </c>
      <c r="E310" s="144" t="s">
        <v>447</v>
      </c>
      <c r="F310" s="145" t="s">
        <v>448</v>
      </c>
      <c r="G310" s="146" t="s">
        <v>319</v>
      </c>
      <c r="H310" s="147">
        <v>9.8000000000000004E-2</v>
      </c>
      <c r="I310" s="27"/>
      <c r="J310" s="148">
        <f>ROUND(I310*H310,0)</f>
        <v>0</v>
      </c>
      <c r="K310" s="145" t="s">
        <v>252</v>
      </c>
      <c r="L310" s="50"/>
      <c r="M310" s="149" t="s">
        <v>1</v>
      </c>
      <c r="N310" s="150" t="s">
        <v>42</v>
      </c>
      <c r="P310" s="151">
        <f>O310*H310</f>
        <v>0</v>
      </c>
      <c r="Q310" s="151">
        <v>1.05940312</v>
      </c>
      <c r="R310" s="151">
        <f>Q310*H310</f>
        <v>0.10382150576</v>
      </c>
      <c r="S310" s="151">
        <v>0</v>
      </c>
      <c r="T310" s="152">
        <f>S310*H310</f>
        <v>0</v>
      </c>
      <c r="AR310" s="28" t="s">
        <v>253</v>
      </c>
      <c r="AT310" s="28" t="s">
        <v>248</v>
      </c>
      <c r="AU310" s="28" t="s">
        <v>86</v>
      </c>
      <c r="AY310" s="17" t="s">
        <v>246</v>
      </c>
      <c r="BE310" s="29">
        <f>IF(N310="základní",J310,0)</f>
        <v>0</v>
      </c>
      <c r="BF310" s="29">
        <f>IF(N310="snížená",J310,0)</f>
        <v>0</v>
      </c>
      <c r="BG310" s="29">
        <f>IF(N310="zákl. přenesená",J310,0)</f>
        <v>0</v>
      </c>
      <c r="BH310" s="29">
        <f>IF(N310="sníž. přenesená",J310,0)</f>
        <v>0</v>
      </c>
      <c r="BI310" s="29">
        <f>IF(N310="nulová",J310,0)</f>
        <v>0</v>
      </c>
      <c r="BJ310" s="17" t="s">
        <v>8</v>
      </c>
      <c r="BK310" s="29">
        <f>ROUND(I310*H310,0)</f>
        <v>0</v>
      </c>
      <c r="BL310" s="17" t="s">
        <v>253</v>
      </c>
      <c r="BM310" s="28" t="s">
        <v>449</v>
      </c>
    </row>
    <row r="311" spans="2:65" s="12" customFormat="1" x14ac:dyDescent="0.2">
      <c r="B311" s="153"/>
      <c r="D311" s="154" t="s">
        <v>255</v>
      </c>
      <c r="E311" s="30" t="s">
        <v>1</v>
      </c>
      <c r="F311" s="155" t="s">
        <v>450</v>
      </c>
      <c r="H311" s="156">
        <v>9.8000000000000004E-2</v>
      </c>
      <c r="L311" s="153"/>
      <c r="M311" s="157"/>
      <c r="T311" s="158"/>
      <c r="AT311" s="30" t="s">
        <v>255</v>
      </c>
      <c r="AU311" s="30" t="s">
        <v>86</v>
      </c>
      <c r="AV311" s="12" t="s">
        <v>86</v>
      </c>
      <c r="AW311" s="12" t="s">
        <v>33</v>
      </c>
      <c r="AX311" s="12" t="s">
        <v>8</v>
      </c>
      <c r="AY311" s="30" t="s">
        <v>246</v>
      </c>
    </row>
    <row r="312" spans="2:65" s="11" customFormat="1" ht="22.9" customHeight="1" x14ac:dyDescent="0.2">
      <c r="B312" s="135"/>
      <c r="D312" s="24" t="s">
        <v>76</v>
      </c>
      <c r="E312" s="141" t="s">
        <v>263</v>
      </c>
      <c r="F312" s="141" t="s">
        <v>451</v>
      </c>
      <c r="J312" s="142">
        <f>BK312</f>
        <v>0</v>
      </c>
      <c r="L312" s="135"/>
      <c r="M312" s="138"/>
      <c r="P312" s="139">
        <f>SUM(P313:P374)</f>
        <v>0</v>
      </c>
      <c r="R312" s="139">
        <f>SUM(R313:R374)</f>
        <v>130.3277202095403</v>
      </c>
      <c r="T312" s="140">
        <f>SUM(T313:T374)</f>
        <v>0</v>
      </c>
      <c r="AR312" s="24" t="s">
        <v>8</v>
      </c>
      <c r="AT312" s="25" t="s">
        <v>76</v>
      </c>
      <c r="AU312" s="25" t="s">
        <v>8</v>
      </c>
      <c r="AY312" s="24" t="s">
        <v>246</v>
      </c>
      <c r="BK312" s="26">
        <f>SUM(BK313:BK374)</f>
        <v>0</v>
      </c>
    </row>
    <row r="313" spans="2:65" s="1" customFormat="1" ht="33" customHeight="1" x14ac:dyDescent="0.2">
      <c r="B313" s="50"/>
      <c r="C313" s="143" t="s">
        <v>452</v>
      </c>
      <c r="D313" s="143" t="s">
        <v>248</v>
      </c>
      <c r="E313" s="144" t="s">
        <v>453</v>
      </c>
      <c r="F313" s="145" t="s">
        <v>454</v>
      </c>
      <c r="G313" s="146" t="s">
        <v>455</v>
      </c>
      <c r="H313" s="147">
        <v>4</v>
      </c>
      <c r="I313" s="27"/>
      <c r="J313" s="148">
        <f>ROUND(I313*H313,0)</f>
        <v>0</v>
      </c>
      <c r="K313" s="145" t="s">
        <v>252</v>
      </c>
      <c r="L313" s="50"/>
      <c r="M313" s="149" t="s">
        <v>1</v>
      </c>
      <c r="N313" s="150" t="s">
        <v>42</v>
      </c>
      <c r="P313" s="151">
        <f>O313*H313</f>
        <v>0</v>
      </c>
      <c r="Q313" s="151">
        <v>0.12021</v>
      </c>
      <c r="R313" s="151">
        <f>Q313*H313</f>
        <v>0.48083999999999999</v>
      </c>
      <c r="S313" s="151">
        <v>0</v>
      </c>
      <c r="T313" s="152">
        <f>S313*H313</f>
        <v>0</v>
      </c>
      <c r="AR313" s="28" t="s">
        <v>253</v>
      </c>
      <c r="AT313" s="28" t="s">
        <v>248</v>
      </c>
      <c r="AU313" s="28" t="s">
        <v>86</v>
      </c>
      <c r="AY313" s="17" t="s">
        <v>246</v>
      </c>
      <c r="BE313" s="29">
        <f>IF(N313="základní",J313,0)</f>
        <v>0</v>
      </c>
      <c r="BF313" s="29">
        <f>IF(N313="snížená",J313,0)</f>
        <v>0</v>
      </c>
      <c r="BG313" s="29">
        <f>IF(N313="zákl. přenesená",J313,0)</f>
        <v>0</v>
      </c>
      <c r="BH313" s="29">
        <f>IF(N313="sníž. přenesená",J313,0)</f>
        <v>0</v>
      </c>
      <c r="BI313" s="29">
        <f>IF(N313="nulová",J313,0)</f>
        <v>0</v>
      </c>
      <c r="BJ313" s="17" t="s">
        <v>8</v>
      </c>
      <c r="BK313" s="29">
        <f>ROUND(I313*H313,0)</f>
        <v>0</v>
      </c>
      <c r="BL313" s="17" t="s">
        <v>253</v>
      </c>
      <c r="BM313" s="28" t="s">
        <v>456</v>
      </c>
    </row>
    <row r="314" spans="2:65" s="12" customFormat="1" x14ac:dyDescent="0.2">
      <c r="B314" s="153"/>
      <c r="D314" s="154" t="s">
        <v>255</v>
      </c>
      <c r="E314" s="30" t="s">
        <v>1</v>
      </c>
      <c r="F314" s="155" t="s">
        <v>457</v>
      </c>
      <c r="H314" s="156">
        <v>4</v>
      </c>
      <c r="L314" s="153"/>
      <c r="M314" s="157"/>
      <c r="T314" s="158"/>
      <c r="AT314" s="30" t="s">
        <v>255</v>
      </c>
      <c r="AU314" s="30" t="s">
        <v>86</v>
      </c>
      <c r="AV314" s="12" t="s">
        <v>86</v>
      </c>
      <c r="AW314" s="12" t="s">
        <v>33</v>
      </c>
      <c r="AX314" s="12" t="s">
        <v>8</v>
      </c>
      <c r="AY314" s="30" t="s">
        <v>246</v>
      </c>
    </row>
    <row r="315" spans="2:65" s="1" customFormat="1" ht="37.9" customHeight="1" x14ac:dyDescent="0.2">
      <c r="B315" s="50"/>
      <c r="C315" s="143" t="s">
        <v>458</v>
      </c>
      <c r="D315" s="143" t="s">
        <v>248</v>
      </c>
      <c r="E315" s="144" t="s">
        <v>459</v>
      </c>
      <c r="F315" s="145" t="s">
        <v>460</v>
      </c>
      <c r="G315" s="146" t="s">
        <v>251</v>
      </c>
      <c r="H315" s="147">
        <v>1</v>
      </c>
      <c r="I315" s="27"/>
      <c r="J315" s="148">
        <f>ROUND(I315*H315,0)</f>
        <v>0</v>
      </c>
      <c r="K315" s="145" t="s">
        <v>252</v>
      </c>
      <c r="L315" s="50"/>
      <c r="M315" s="149" t="s">
        <v>1</v>
      </c>
      <c r="N315" s="150" t="s">
        <v>42</v>
      </c>
      <c r="P315" s="151">
        <f>O315*H315</f>
        <v>0</v>
      </c>
      <c r="Q315" s="151">
        <v>0.19094</v>
      </c>
      <c r="R315" s="151">
        <f>Q315*H315</f>
        <v>0.19094</v>
      </c>
      <c r="S315" s="151">
        <v>0</v>
      </c>
      <c r="T315" s="152">
        <f>S315*H315</f>
        <v>0</v>
      </c>
      <c r="AR315" s="28" t="s">
        <v>253</v>
      </c>
      <c r="AT315" s="28" t="s">
        <v>248</v>
      </c>
      <c r="AU315" s="28" t="s">
        <v>86</v>
      </c>
      <c r="AY315" s="17" t="s">
        <v>246</v>
      </c>
      <c r="BE315" s="29">
        <f>IF(N315="základní",J315,0)</f>
        <v>0</v>
      </c>
      <c r="BF315" s="29">
        <f>IF(N315="snížená",J315,0)</f>
        <v>0</v>
      </c>
      <c r="BG315" s="29">
        <f>IF(N315="zákl. přenesená",J315,0)</f>
        <v>0</v>
      </c>
      <c r="BH315" s="29">
        <f>IF(N315="sníž. přenesená",J315,0)</f>
        <v>0</v>
      </c>
      <c r="BI315" s="29">
        <f>IF(N315="nulová",J315,0)</f>
        <v>0</v>
      </c>
      <c r="BJ315" s="17" t="s">
        <v>8</v>
      </c>
      <c r="BK315" s="29">
        <f>ROUND(I315*H315,0)</f>
        <v>0</v>
      </c>
      <c r="BL315" s="17" t="s">
        <v>253</v>
      </c>
      <c r="BM315" s="28" t="s">
        <v>461</v>
      </c>
    </row>
    <row r="316" spans="2:65" s="1" customFormat="1" ht="37.9" customHeight="1" x14ac:dyDescent="0.2">
      <c r="B316" s="50"/>
      <c r="C316" s="143" t="s">
        <v>462</v>
      </c>
      <c r="D316" s="143" t="s">
        <v>248</v>
      </c>
      <c r="E316" s="144" t="s">
        <v>463</v>
      </c>
      <c r="F316" s="145" t="s">
        <v>464</v>
      </c>
      <c r="G316" s="146" t="s">
        <v>251</v>
      </c>
      <c r="H316" s="147">
        <v>1</v>
      </c>
      <c r="I316" s="27"/>
      <c r="J316" s="148">
        <f>ROUND(I316*H316,0)</f>
        <v>0</v>
      </c>
      <c r="K316" s="145" t="s">
        <v>252</v>
      </c>
      <c r="L316" s="50"/>
      <c r="M316" s="149" t="s">
        <v>1</v>
      </c>
      <c r="N316" s="150" t="s">
        <v>42</v>
      </c>
      <c r="P316" s="151">
        <f>O316*H316</f>
        <v>0</v>
      </c>
      <c r="Q316" s="151">
        <v>0.2310208</v>
      </c>
      <c r="R316" s="151">
        <f>Q316*H316</f>
        <v>0.2310208</v>
      </c>
      <c r="S316" s="151">
        <v>0</v>
      </c>
      <c r="T316" s="152">
        <f>S316*H316</f>
        <v>0</v>
      </c>
      <c r="AR316" s="28" t="s">
        <v>253</v>
      </c>
      <c r="AT316" s="28" t="s">
        <v>248</v>
      </c>
      <c r="AU316" s="28" t="s">
        <v>86</v>
      </c>
      <c r="AY316" s="17" t="s">
        <v>246</v>
      </c>
      <c r="BE316" s="29">
        <f>IF(N316="základní",J316,0)</f>
        <v>0</v>
      </c>
      <c r="BF316" s="29">
        <f>IF(N316="snížená",J316,0)</f>
        <v>0</v>
      </c>
      <c r="BG316" s="29">
        <f>IF(N316="zákl. přenesená",J316,0)</f>
        <v>0</v>
      </c>
      <c r="BH316" s="29">
        <f>IF(N316="sníž. přenesená",J316,0)</f>
        <v>0</v>
      </c>
      <c r="BI316" s="29">
        <f>IF(N316="nulová",J316,0)</f>
        <v>0</v>
      </c>
      <c r="BJ316" s="17" t="s">
        <v>8</v>
      </c>
      <c r="BK316" s="29">
        <f>ROUND(I316*H316,0)</f>
        <v>0</v>
      </c>
      <c r="BL316" s="17" t="s">
        <v>253</v>
      </c>
      <c r="BM316" s="28" t="s">
        <v>465</v>
      </c>
    </row>
    <row r="317" spans="2:65" s="1" customFormat="1" ht="37.9" customHeight="1" x14ac:dyDescent="0.2">
      <c r="B317" s="50"/>
      <c r="C317" s="143" t="s">
        <v>466</v>
      </c>
      <c r="D317" s="143" t="s">
        <v>248</v>
      </c>
      <c r="E317" s="144" t="s">
        <v>467</v>
      </c>
      <c r="F317" s="145" t="s">
        <v>468</v>
      </c>
      <c r="G317" s="146" t="s">
        <v>251</v>
      </c>
      <c r="H317" s="147">
        <v>1</v>
      </c>
      <c r="I317" s="27"/>
      <c r="J317" s="148">
        <f>ROUND(I317*H317,0)</f>
        <v>0</v>
      </c>
      <c r="K317" s="145" t="s">
        <v>252</v>
      </c>
      <c r="L317" s="50"/>
      <c r="M317" s="149" t="s">
        <v>1</v>
      </c>
      <c r="N317" s="150" t="s">
        <v>42</v>
      </c>
      <c r="P317" s="151">
        <f>O317*H317</f>
        <v>0</v>
      </c>
      <c r="Q317" s="151">
        <v>0.1875</v>
      </c>
      <c r="R317" s="151">
        <f>Q317*H317</f>
        <v>0.1875</v>
      </c>
      <c r="S317" s="151">
        <v>0</v>
      </c>
      <c r="T317" s="152">
        <f>S317*H317</f>
        <v>0</v>
      </c>
      <c r="AR317" s="28" t="s">
        <v>253</v>
      </c>
      <c r="AT317" s="28" t="s">
        <v>248</v>
      </c>
      <c r="AU317" s="28" t="s">
        <v>86</v>
      </c>
      <c r="AY317" s="17" t="s">
        <v>246</v>
      </c>
      <c r="BE317" s="29">
        <f>IF(N317="základní",J317,0)</f>
        <v>0</v>
      </c>
      <c r="BF317" s="29">
        <f>IF(N317="snížená",J317,0)</f>
        <v>0</v>
      </c>
      <c r="BG317" s="29">
        <f>IF(N317="zákl. přenesená",J317,0)</f>
        <v>0</v>
      </c>
      <c r="BH317" s="29">
        <f>IF(N317="sníž. přenesená",J317,0)</f>
        <v>0</v>
      </c>
      <c r="BI317" s="29">
        <f>IF(N317="nulová",J317,0)</f>
        <v>0</v>
      </c>
      <c r="BJ317" s="17" t="s">
        <v>8</v>
      </c>
      <c r="BK317" s="29">
        <f>ROUND(I317*H317,0)</f>
        <v>0</v>
      </c>
      <c r="BL317" s="17" t="s">
        <v>253</v>
      </c>
      <c r="BM317" s="28" t="s">
        <v>469</v>
      </c>
    </row>
    <row r="318" spans="2:65" s="1" customFormat="1" ht="37.9" customHeight="1" x14ac:dyDescent="0.2">
      <c r="B318" s="50"/>
      <c r="C318" s="143" t="s">
        <v>470</v>
      </c>
      <c r="D318" s="143" t="s">
        <v>248</v>
      </c>
      <c r="E318" s="144" t="s">
        <v>471</v>
      </c>
      <c r="F318" s="145" t="s">
        <v>472</v>
      </c>
      <c r="G318" s="146" t="s">
        <v>251</v>
      </c>
      <c r="H318" s="147">
        <v>7.8609999999999998</v>
      </c>
      <c r="I318" s="27"/>
      <c r="J318" s="148">
        <f>ROUND(I318*H318,0)</f>
        <v>0</v>
      </c>
      <c r="K318" s="145" t="s">
        <v>252</v>
      </c>
      <c r="L318" s="50"/>
      <c r="M318" s="149" t="s">
        <v>1</v>
      </c>
      <c r="N318" s="150" t="s">
        <v>42</v>
      </c>
      <c r="P318" s="151">
        <f>O318*H318</f>
        <v>0</v>
      </c>
      <c r="Q318" s="151">
        <v>0.22687399999999999</v>
      </c>
      <c r="R318" s="151">
        <f>Q318*H318</f>
        <v>1.7834565139999998</v>
      </c>
      <c r="S318" s="151">
        <v>0</v>
      </c>
      <c r="T318" s="152">
        <f>S318*H318</f>
        <v>0</v>
      </c>
      <c r="AR318" s="28" t="s">
        <v>253</v>
      </c>
      <c r="AT318" s="28" t="s">
        <v>248</v>
      </c>
      <c r="AU318" s="28" t="s">
        <v>86</v>
      </c>
      <c r="AY318" s="17" t="s">
        <v>246</v>
      </c>
      <c r="BE318" s="29">
        <f>IF(N318="základní",J318,0)</f>
        <v>0</v>
      </c>
      <c r="BF318" s="29">
        <f>IF(N318="snížená",J318,0)</f>
        <v>0</v>
      </c>
      <c r="BG318" s="29">
        <f>IF(N318="zákl. přenesená",J318,0)</f>
        <v>0</v>
      </c>
      <c r="BH318" s="29">
        <f>IF(N318="sníž. přenesená",J318,0)</f>
        <v>0</v>
      </c>
      <c r="BI318" s="29">
        <f>IF(N318="nulová",J318,0)</f>
        <v>0</v>
      </c>
      <c r="BJ318" s="17" t="s">
        <v>8</v>
      </c>
      <c r="BK318" s="29">
        <f>ROUND(I318*H318,0)</f>
        <v>0</v>
      </c>
      <c r="BL318" s="17" t="s">
        <v>253</v>
      </c>
      <c r="BM318" s="28" t="s">
        <v>473</v>
      </c>
    </row>
    <row r="319" spans="2:65" s="12" customFormat="1" x14ac:dyDescent="0.2">
      <c r="B319" s="153"/>
      <c r="D319" s="154" t="s">
        <v>255</v>
      </c>
      <c r="E319" s="30" t="s">
        <v>1</v>
      </c>
      <c r="F319" s="155" t="s">
        <v>474</v>
      </c>
      <c r="H319" s="156">
        <v>3.95</v>
      </c>
      <c r="L319" s="153"/>
      <c r="M319" s="157"/>
      <c r="T319" s="158"/>
      <c r="AT319" s="30" t="s">
        <v>255</v>
      </c>
      <c r="AU319" s="30" t="s">
        <v>86</v>
      </c>
      <c r="AV319" s="12" t="s">
        <v>86</v>
      </c>
      <c r="AW319" s="12" t="s">
        <v>33</v>
      </c>
      <c r="AX319" s="12" t="s">
        <v>77</v>
      </c>
      <c r="AY319" s="30" t="s">
        <v>246</v>
      </c>
    </row>
    <row r="320" spans="2:65" s="12" customFormat="1" x14ac:dyDescent="0.2">
      <c r="B320" s="153"/>
      <c r="D320" s="154" t="s">
        <v>255</v>
      </c>
      <c r="E320" s="30" t="s">
        <v>1</v>
      </c>
      <c r="F320" s="155" t="s">
        <v>475</v>
      </c>
      <c r="H320" s="156">
        <v>3.911</v>
      </c>
      <c r="L320" s="153"/>
      <c r="M320" s="157"/>
      <c r="T320" s="158"/>
      <c r="AT320" s="30" t="s">
        <v>255</v>
      </c>
      <c r="AU320" s="30" t="s">
        <v>86</v>
      </c>
      <c r="AV320" s="12" t="s">
        <v>86</v>
      </c>
      <c r="AW320" s="12" t="s">
        <v>33</v>
      </c>
      <c r="AX320" s="12" t="s">
        <v>77</v>
      </c>
      <c r="AY320" s="30" t="s">
        <v>246</v>
      </c>
    </row>
    <row r="321" spans="2:65" s="13" customFormat="1" x14ac:dyDescent="0.2">
      <c r="B321" s="159"/>
      <c r="D321" s="154" t="s">
        <v>255</v>
      </c>
      <c r="E321" s="32" t="s">
        <v>1</v>
      </c>
      <c r="F321" s="160" t="s">
        <v>262</v>
      </c>
      <c r="H321" s="161">
        <v>7.8609999999999998</v>
      </c>
      <c r="L321" s="159"/>
      <c r="M321" s="162"/>
      <c r="T321" s="163"/>
      <c r="AT321" s="32" t="s">
        <v>255</v>
      </c>
      <c r="AU321" s="32" t="s">
        <v>86</v>
      </c>
      <c r="AV321" s="13" t="s">
        <v>263</v>
      </c>
      <c r="AW321" s="13" t="s">
        <v>33</v>
      </c>
      <c r="AX321" s="13" t="s">
        <v>8</v>
      </c>
      <c r="AY321" s="32" t="s">
        <v>246</v>
      </c>
    </row>
    <row r="322" spans="2:65" s="1" customFormat="1" ht="24.2" customHeight="1" x14ac:dyDescent="0.2">
      <c r="B322" s="50"/>
      <c r="C322" s="143" t="s">
        <v>476</v>
      </c>
      <c r="D322" s="143" t="s">
        <v>248</v>
      </c>
      <c r="E322" s="144" t="s">
        <v>477</v>
      </c>
      <c r="F322" s="145" t="s">
        <v>478</v>
      </c>
      <c r="G322" s="146" t="s">
        <v>280</v>
      </c>
      <c r="H322" s="147">
        <v>0.108</v>
      </c>
      <c r="I322" s="27"/>
      <c r="J322" s="148">
        <f>ROUND(I322*H322,0)</f>
        <v>0</v>
      </c>
      <c r="K322" s="145" t="s">
        <v>252</v>
      </c>
      <c r="L322" s="50"/>
      <c r="M322" s="149" t="s">
        <v>1</v>
      </c>
      <c r="N322" s="150" t="s">
        <v>42</v>
      </c>
      <c r="P322" s="151">
        <f>O322*H322</f>
        <v>0</v>
      </c>
      <c r="Q322" s="151">
        <v>2.39757</v>
      </c>
      <c r="R322" s="151">
        <f>Q322*H322</f>
        <v>0.25893756000000001</v>
      </c>
      <c r="S322" s="151">
        <v>0</v>
      </c>
      <c r="T322" s="152">
        <f>S322*H322</f>
        <v>0</v>
      </c>
      <c r="AR322" s="28" t="s">
        <v>253</v>
      </c>
      <c r="AT322" s="28" t="s">
        <v>248</v>
      </c>
      <c r="AU322" s="28" t="s">
        <v>86</v>
      </c>
      <c r="AY322" s="17" t="s">
        <v>246</v>
      </c>
      <c r="BE322" s="29">
        <f>IF(N322="základní",J322,0)</f>
        <v>0</v>
      </c>
      <c r="BF322" s="29">
        <f>IF(N322="snížená",J322,0)</f>
        <v>0</v>
      </c>
      <c r="BG322" s="29">
        <f>IF(N322="zákl. přenesená",J322,0)</f>
        <v>0</v>
      </c>
      <c r="BH322" s="29">
        <f>IF(N322="sníž. přenesená",J322,0)</f>
        <v>0</v>
      </c>
      <c r="BI322" s="29">
        <f>IF(N322="nulová",J322,0)</f>
        <v>0</v>
      </c>
      <c r="BJ322" s="17" t="s">
        <v>8</v>
      </c>
      <c r="BK322" s="29">
        <f>ROUND(I322*H322,0)</f>
        <v>0</v>
      </c>
      <c r="BL322" s="17" t="s">
        <v>253</v>
      </c>
      <c r="BM322" s="28" t="s">
        <v>479</v>
      </c>
    </row>
    <row r="323" spans="2:65" s="12" customFormat="1" x14ac:dyDescent="0.2">
      <c r="B323" s="153"/>
      <c r="D323" s="154" t="s">
        <v>255</v>
      </c>
      <c r="E323" s="30" t="s">
        <v>1</v>
      </c>
      <c r="F323" s="155" t="s">
        <v>480</v>
      </c>
      <c r="H323" s="156">
        <v>0.108</v>
      </c>
      <c r="L323" s="153"/>
      <c r="M323" s="157"/>
      <c r="T323" s="158"/>
      <c r="AT323" s="30" t="s">
        <v>255</v>
      </c>
      <c r="AU323" s="30" t="s">
        <v>86</v>
      </c>
      <c r="AV323" s="12" t="s">
        <v>86</v>
      </c>
      <c r="AW323" s="12" t="s">
        <v>33</v>
      </c>
      <c r="AX323" s="12" t="s">
        <v>8</v>
      </c>
      <c r="AY323" s="30" t="s">
        <v>246</v>
      </c>
    </row>
    <row r="324" spans="2:65" s="1" customFormat="1" ht="24.2" customHeight="1" x14ac:dyDescent="0.2">
      <c r="B324" s="50"/>
      <c r="C324" s="143" t="s">
        <v>481</v>
      </c>
      <c r="D324" s="143" t="s">
        <v>248</v>
      </c>
      <c r="E324" s="144" t="s">
        <v>482</v>
      </c>
      <c r="F324" s="145" t="s">
        <v>483</v>
      </c>
      <c r="G324" s="146" t="s">
        <v>280</v>
      </c>
      <c r="H324" s="147">
        <v>20.731999999999999</v>
      </c>
      <c r="I324" s="27"/>
      <c r="J324" s="148">
        <f>ROUND(I324*H324,0)</f>
        <v>0</v>
      </c>
      <c r="K324" s="145" t="s">
        <v>252</v>
      </c>
      <c r="L324" s="50"/>
      <c r="M324" s="149" t="s">
        <v>1</v>
      </c>
      <c r="N324" s="150" t="s">
        <v>42</v>
      </c>
      <c r="P324" s="151">
        <f>O324*H324</f>
        <v>0</v>
      </c>
      <c r="Q324" s="151">
        <v>2.5018722040000001</v>
      </c>
      <c r="R324" s="151">
        <f>Q324*H324</f>
        <v>51.868814533327999</v>
      </c>
      <c r="S324" s="151">
        <v>0</v>
      </c>
      <c r="T324" s="152">
        <f>S324*H324</f>
        <v>0</v>
      </c>
      <c r="AR324" s="28" t="s">
        <v>253</v>
      </c>
      <c r="AT324" s="28" t="s">
        <v>248</v>
      </c>
      <c r="AU324" s="28" t="s">
        <v>86</v>
      </c>
      <c r="AY324" s="17" t="s">
        <v>246</v>
      </c>
      <c r="BE324" s="29">
        <f>IF(N324="základní",J324,0)</f>
        <v>0</v>
      </c>
      <c r="BF324" s="29">
        <f>IF(N324="snížená",J324,0)</f>
        <v>0</v>
      </c>
      <c r="BG324" s="29">
        <f>IF(N324="zákl. přenesená",J324,0)</f>
        <v>0</v>
      </c>
      <c r="BH324" s="29">
        <f>IF(N324="sníž. přenesená",J324,0)</f>
        <v>0</v>
      </c>
      <c r="BI324" s="29">
        <f>IF(N324="nulová",J324,0)</f>
        <v>0</v>
      </c>
      <c r="BJ324" s="17" t="s">
        <v>8</v>
      </c>
      <c r="BK324" s="29">
        <f>ROUND(I324*H324,0)</f>
        <v>0</v>
      </c>
      <c r="BL324" s="17" t="s">
        <v>253</v>
      </c>
      <c r="BM324" s="28" t="s">
        <v>484</v>
      </c>
    </row>
    <row r="325" spans="2:65" s="12" customFormat="1" ht="22.5" x14ac:dyDescent="0.2">
      <c r="B325" s="153"/>
      <c r="D325" s="154" t="s">
        <v>255</v>
      </c>
      <c r="E325" s="30" t="s">
        <v>1</v>
      </c>
      <c r="F325" s="155" t="s">
        <v>485</v>
      </c>
      <c r="H325" s="156">
        <v>20.731999999999999</v>
      </c>
      <c r="L325" s="153"/>
      <c r="M325" s="157"/>
      <c r="T325" s="158"/>
      <c r="AT325" s="30" t="s">
        <v>255</v>
      </c>
      <c r="AU325" s="30" t="s">
        <v>86</v>
      </c>
      <c r="AV325" s="12" t="s">
        <v>86</v>
      </c>
      <c r="AW325" s="12" t="s">
        <v>33</v>
      </c>
      <c r="AX325" s="12" t="s">
        <v>77</v>
      </c>
      <c r="AY325" s="30" t="s">
        <v>246</v>
      </c>
    </row>
    <row r="326" spans="2:65" s="13" customFormat="1" x14ac:dyDescent="0.2">
      <c r="B326" s="159"/>
      <c r="D326" s="154" t="s">
        <v>255</v>
      </c>
      <c r="E326" s="32" t="s">
        <v>1</v>
      </c>
      <c r="F326" s="160" t="s">
        <v>486</v>
      </c>
      <c r="H326" s="161">
        <v>20.731999999999999</v>
      </c>
      <c r="L326" s="159"/>
      <c r="M326" s="162"/>
      <c r="T326" s="163"/>
      <c r="AT326" s="32" t="s">
        <v>255</v>
      </c>
      <c r="AU326" s="32" t="s">
        <v>86</v>
      </c>
      <c r="AV326" s="13" t="s">
        <v>263</v>
      </c>
      <c r="AW326" s="13" t="s">
        <v>33</v>
      </c>
      <c r="AX326" s="13" t="s">
        <v>8</v>
      </c>
      <c r="AY326" s="32" t="s">
        <v>246</v>
      </c>
    </row>
    <row r="327" spans="2:65" s="1" customFormat="1" ht="24.2" customHeight="1" x14ac:dyDescent="0.2">
      <c r="B327" s="50"/>
      <c r="C327" s="143" t="s">
        <v>487</v>
      </c>
      <c r="D327" s="143" t="s">
        <v>248</v>
      </c>
      <c r="E327" s="144" t="s">
        <v>488</v>
      </c>
      <c r="F327" s="145" t="s">
        <v>489</v>
      </c>
      <c r="G327" s="146" t="s">
        <v>251</v>
      </c>
      <c r="H327" s="147">
        <v>83.018000000000001</v>
      </c>
      <c r="I327" s="27"/>
      <c r="J327" s="148">
        <f>ROUND(I327*H327,0)</f>
        <v>0</v>
      </c>
      <c r="K327" s="145" t="s">
        <v>252</v>
      </c>
      <c r="L327" s="50"/>
      <c r="M327" s="149" t="s">
        <v>1</v>
      </c>
      <c r="N327" s="150" t="s">
        <v>42</v>
      </c>
      <c r="P327" s="151">
        <f>O327*H327</f>
        <v>0</v>
      </c>
      <c r="Q327" s="151">
        <v>2.7469E-3</v>
      </c>
      <c r="R327" s="151">
        <f>Q327*H327</f>
        <v>0.22804214420000002</v>
      </c>
      <c r="S327" s="151">
        <v>0</v>
      </c>
      <c r="T327" s="152">
        <f>S327*H327</f>
        <v>0</v>
      </c>
      <c r="AR327" s="28" t="s">
        <v>253</v>
      </c>
      <c r="AT327" s="28" t="s">
        <v>248</v>
      </c>
      <c r="AU327" s="28" t="s">
        <v>86</v>
      </c>
      <c r="AY327" s="17" t="s">
        <v>246</v>
      </c>
      <c r="BE327" s="29">
        <f>IF(N327="základní",J327,0)</f>
        <v>0</v>
      </c>
      <c r="BF327" s="29">
        <f>IF(N327="snížená",J327,0)</f>
        <v>0</v>
      </c>
      <c r="BG327" s="29">
        <f>IF(N327="zákl. přenesená",J327,0)</f>
        <v>0</v>
      </c>
      <c r="BH327" s="29">
        <f>IF(N327="sníž. přenesená",J327,0)</f>
        <v>0</v>
      </c>
      <c r="BI327" s="29">
        <f>IF(N327="nulová",J327,0)</f>
        <v>0</v>
      </c>
      <c r="BJ327" s="17" t="s">
        <v>8</v>
      </c>
      <c r="BK327" s="29">
        <f>ROUND(I327*H327,0)</f>
        <v>0</v>
      </c>
      <c r="BL327" s="17" t="s">
        <v>253</v>
      </c>
      <c r="BM327" s="28" t="s">
        <v>490</v>
      </c>
    </row>
    <row r="328" spans="2:65" s="12" customFormat="1" x14ac:dyDescent="0.2">
      <c r="B328" s="153"/>
      <c r="D328" s="154" t="s">
        <v>255</v>
      </c>
      <c r="E328" s="30" t="s">
        <v>1</v>
      </c>
      <c r="F328" s="155" t="s">
        <v>491</v>
      </c>
      <c r="H328" s="156">
        <v>83.018000000000001</v>
      </c>
      <c r="L328" s="153"/>
      <c r="M328" s="157"/>
      <c r="T328" s="158"/>
      <c r="AT328" s="30" t="s">
        <v>255</v>
      </c>
      <c r="AU328" s="30" t="s">
        <v>86</v>
      </c>
      <c r="AV328" s="12" t="s">
        <v>86</v>
      </c>
      <c r="AW328" s="12" t="s">
        <v>33</v>
      </c>
      <c r="AX328" s="12" t="s">
        <v>77</v>
      </c>
      <c r="AY328" s="30" t="s">
        <v>246</v>
      </c>
    </row>
    <row r="329" spans="2:65" s="13" customFormat="1" x14ac:dyDescent="0.2">
      <c r="B329" s="159"/>
      <c r="D329" s="154" t="s">
        <v>255</v>
      </c>
      <c r="E329" s="32" t="s">
        <v>1</v>
      </c>
      <c r="F329" s="160" t="s">
        <v>486</v>
      </c>
      <c r="H329" s="161">
        <v>83.018000000000001</v>
      </c>
      <c r="L329" s="159"/>
      <c r="M329" s="162"/>
      <c r="T329" s="163"/>
      <c r="AT329" s="32" t="s">
        <v>255</v>
      </c>
      <c r="AU329" s="32" t="s">
        <v>86</v>
      </c>
      <c r="AV329" s="13" t="s">
        <v>263</v>
      </c>
      <c r="AW329" s="13" t="s">
        <v>33</v>
      </c>
      <c r="AX329" s="13" t="s">
        <v>8</v>
      </c>
      <c r="AY329" s="32" t="s">
        <v>246</v>
      </c>
    </row>
    <row r="330" spans="2:65" s="1" customFormat="1" ht="24.2" customHeight="1" x14ac:dyDescent="0.2">
      <c r="B330" s="50"/>
      <c r="C330" s="143" t="s">
        <v>492</v>
      </c>
      <c r="D330" s="143" t="s">
        <v>248</v>
      </c>
      <c r="E330" s="144" t="s">
        <v>493</v>
      </c>
      <c r="F330" s="145" t="s">
        <v>494</v>
      </c>
      <c r="G330" s="146" t="s">
        <v>251</v>
      </c>
      <c r="H330" s="147">
        <v>83.018000000000001</v>
      </c>
      <c r="I330" s="27"/>
      <c r="J330" s="148">
        <f>ROUND(I330*H330,0)</f>
        <v>0</v>
      </c>
      <c r="K330" s="145" t="s">
        <v>252</v>
      </c>
      <c r="L330" s="50"/>
      <c r="M330" s="149" t="s">
        <v>1</v>
      </c>
      <c r="N330" s="150" t="s">
        <v>42</v>
      </c>
      <c r="P330" s="151">
        <f>O330*H330</f>
        <v>0</v>
      </c>
      <c r="Q330" s="151">
        <v>0</v>
      </c>
      <c r="R330" s="151">
        <f>Q330*H330</f>
        <v>0</v>
      </c>
      <c r="S330" s="151">
        <v>0</v>
      </c>
      <c r="T330" s="152">
        <f>S330*H330</f>
        <v>0</v>
      </c>
      <c r="AR330" s="28" t="s">
        <v>253</v>
      </c>
      <c r="AT330" s="28" t="s">
        <v>248</v>
      </c>
      <c r="AU330" s="28" t="s">
        <v>86</v>
      </c>
      <c r="AY330" s="17" t="s">
        <v>246</v>
      </c>
      <c r="BE330" s="29">
        <f>IF(N330="základní",J330,0)</f>
        <v>0</v>
      </c>
      <c r="BF330" s="29">
        <f>IF(N330="snížená",J330,0)</f>
        <v>0</v>
      </c>
      <c r="BG330" s="29">
        <f>IF(N330="zákl. přenesená",J330,0)</f>
        <v>0</v>
      </c>
      <c r="BH330" s="29">
        <f>IF(N330="sníž. přenesená",J330,0)</f>
        <v>0</v>
      </c>
      <c r="BI330" s="29">
        <f>IF(N330="nulová",J330,0)</f>
        <v>0</v>
      </c>
      <c r="BJ330" s="17" t="s">
        <v>8</v>
      </c>
      <c r="BK330" s="29">
        <f>ROUND(I330*H330,0)</f>
        <v>0</v>
      </c>
      <c r="BL330" s="17" t="s">
        <v>253</v>
      </c>
      <c r="BM330" s="28" t="s">
        <v>495</v>
      </c>
    </row>
    <row r="331" spans="2:65" s="1" customFormat="1" ht="16.5" customHeight="1" x14ac:dyDescent="0.2">
      <c r="B331" s="50"/>
      <c r="C331" s="143" t="s">
        <v>496</v>
      </c>
      <c r="D331" s="143" t="s">
        <v>248</v>
      </c>
      <c r="E331" s="144" t="s">
        <v>497</v>
      </c>
      <c r="F331" s="145" t="s">
        <v>498</v>
      </c>
      <c r="G331" s="146" t="s">
        <v>319</v>
      </c>
      <c r="H331" s="147">
        <v>5.6000000000000001E-2</v>
      </c>
      <c r="I331" s="27"/>
      <c r="J331" s="148">
        <f>ROUND(I331*H331,0)</f>
        <v>0</v>
      </c>
      <c r="K331" s="145" t="s">
        <v>252</v>
      </c>
      <c r="L331" s="50"/>
      <c r="M331" s="149" t="s">
        <v>1</v>
      </c>
      <c r="N331" s="150" t="s">
        <v>42</v>
      </c>
      <c r="P331" s="151">
        <f>O331*H331</f>
        <v>0</v>
      </c>
      <c r="Q331" s="151">
        <v>1.0475703999999999</v>
      </c>
      <c r="R331" s="151">
        <f>Q331*H331</f>
        <v>5.8663942399999995E-2</v>
      </c>
      <c r="S331" s="151">
        <v>0</v>
      </c>
      <c r="T331" s="152">
        <f>S331*H331</f>
        <v>0</v>
      </c>
      <c r="AR331" s="28" t="s">
        <v>253</v>
      </c>
      <c r="AT331" s="28" t="s">
        <v>248</v>
      </c>
      <c r="AU331" s="28" t="s">
        <v>86</v>
      </c>
      <c r="AY331" s="17" t="s">
        <v>246</v>
      </c>
      <c r="BE331" s="29">
        <f>IF(N331="základní",J331,0)</f>
        <v>0</v>
      </c>
      <c r="BF331" s="29">
        <f>IF(N331="snížená",J331,0)</f>
        <v>0</v>
      </c>
      <c r="BG331" s="29">
        <f>IF(N331="zákl. přenesená",J331,0)</f>
        <v>0</v>
      </c>
      <c r="BH331" s="29">
        <f>IF(N331="sníž. přenesená",J331,0)</f>
        <v>0</v>
      </c>
      <c r="BI331" s="29">
        <f>IF(N331="nulová",J331,0)</f>
        <v>0</v>
      </c>
      <c r="BJ331" s="17" t="s">
        <v>8</v>
      </c>
      <c r="BK331" s="29">
        <f>ROUND(I331*H331,0)</f>
        <v>0</v>
      </c>
      <c r="BL331" s="17" t="s">
        <v>253</v>
      </c>
      <c r="BM331" s="28" t="s">
        <v>499</v>
      </c>
    </row>
    <row r="332" spans="2:65" s="12" customFormat="1" x14ac:dyDescent="0.2">
      <c r="B332" s="153"/>
      <c r="D332" s="154" t="s">
        <v>255</v>
      </c>
      <c r="E332" s="30" t="s">
        <v>1</v>
      </c>
      <c r="F332" s="155" t="s">
        <v>500</v>
      </c>
      <c r="H332" s="156">
        <v>5.6000000000000001E-2</v>
      </c>
      <c r="L332" s="153"/>
      <c r="M332" s="157"/>
      <c r="T332" s="158"/>
      <c r="AT332" s="30" t="s">
        <v>255</v>
      </c>
      <c r="AU332" s="30" t="s">
        <v>86</v>
      </c>
      <c r="AV332" s="12" t="s">
        <v>86</v>
      </c>
      <c r="AW332" s="12" t="s">
        <v>33</v>
      </c>
      <c r="AX332" s="12" t="s">
        <v>8</v>
      </c>
      <c r="AY332" s="30" t="s">
        <v>246</v>
      </c>
    </row>
    <row r="333" spans="2:65" s="1" customFormat="1" ht="16.5" customHeight="1" x14ac:dyDescent="0.2">
      <c r="B333" s="50"/>
      <c r="C333" s="143" t="s">
        <v>501</v>
      </c>
      <c r="D333" s="143" t="s">
        <v>248</v>
      </c>
      <c r="E333" s="144" t="s">
        <v>502</v>
      </c>
      <c r="F333" s="145" t="s">
        <v>503</v>
      </c>
      <c r="G333" s="146" t="s">
        <v>319</v>
      </c>
      <c r="H333" s="147">
        <v>2.278</v>
      </c>
      <c r="I333" s="27"/>
      <c r="J333" s="148">
        <f>ROUND(I333*H333,0)</f>
        <v>0</v>
      </c>
      <c r="K333" s="145" t="s">
        <v>252</v>
      </c>
      <c r="L333" s="50"/>
      <c r="M333" s="149" t="s">
        <v>1</v>
      </c>
      <c r="N333" s="150" t="s">
        <v>42</v>
      </c>
      <c r="P333" s="151">
        <f>O333*H333</f>
        <v>0</v>
      </c>
      <c r="Q333" s="151">
        <v>1.0492218</v>
      </c>
      <c r="R333" s="151">
        <f>Q333*H333</f>
        <v>2.3901272603999999</v>
      </c>
      <c r="S333" s="151">
        <v>0</v>
      </c>
      <c r="T333" s="152">
        <f>S333*H333</f>
        <v>0</v>
      </c>
      <c r="AR333" s="28" t="s">
        <v>253</v>
      </c>
      <c r="AT333" s="28" t="s">
        <v>248</v>
      </c>
      <c r="AU333" s="28" t="s">
        <v>86</v>
      </c>
      <c r="AY333" s="17" t="s">
        <v>246</v>
      </c>
      <c r="BE333" s="29">
        <f>IF(N333="základní",J333,0)</f>
        <v>0</v>
      </c>
      <c r="BF333" s="29">
        <f>IF(N333="snížená",J333,0)</f>
        <v>0</v>
      </c>
      <c r="BG333" s="29">
        <f>IF(N333="zákl. přenesená",J333,0)</f>
        <v>0</v>
      </c>
      <c r="BH333" s="29">
        <f>IF(N333="sníž. přenesená",J333,0)</f>
        <v>0</v>
      </c>
      <c r="BI333" s="29">
        <f>IF(N333="nulová",J333,0)</f>
        <v>0</v>
      </c>
      <c r="BJ333" s="17" t="s">
        <v>8</v>
      </c>
      <c r="BK333" s="29">
        <f>ROUND(I333*H333,0)</f>
        <v>0</v>
      </c>
      <c r="BL333" s="17" t="s">
        <v>253</v>
      </c>
      <c r="BM333" s="28" t="s">
        <v>504</v>
      </c>
    </row>
    <row r="334" spans="2:65" s="12" customFormat="1" x14ac:dyDescent="0.2">
      <c r="B334" s="153"/>
      <c r="D334" s="154" t="s">
        <v>255</v>
      </c>
      <c r="E334" s="30" t="s">
        <v>1</v>
      </c>
      <c r="F334" s="155" t="s">
        <v>505</v>
      </c>
      <c r="H334" s="156">
        <v>2.278</v>
      </c>
      <c r="L334" s="153"/>
      <c r="M334" s="157"/>
      <c r="T334" s="158"/>
      <c r="AT334" s="30" t="s">
        <v>255</v>
      </c>
      <c r="AU334" s="30" t="s">
        <v>86</v>
      </c>
      <c r="AV334" s="12" t="s">
        <v>86</v>
      </c>
      <c r="AW334" s="12" t="s">
        <v>33</v>
      </c>
      <c r="AX334" s="12" t="s">
        <v>8</v>
      </c>
      <c r="AY334" s="30" t="s">
        <v>246</v>
      </c>
    </row>
    <row r="335" spans="2:65" s="1" customFormat="1" ht="24.2" customHeight="1" x14ac:dyDescent="0.2">
      <c r="B335" s="50"/>
      <c r="C335" s="143" t="s">
        <v>506</v>
      </c>
      <c r="D335" s="143" t="s">
        <v>248</v>
      </c>
      <c r="E335" s="144" t="s">
        <v>507</v>
      </c>
      <c r="F335" s="145" t="s">
        <v>508</v>
      </c>
      <c r="G335" s="146" t="s">
        <v>280</v>
      </c>
      <c r="H335" s="147">
        <v>25.181999999999999</v>
      </c>
      <c r="I335" s="27"/>
      <c r="J335" s="148">
        <f>ROUND(I335*H335,0)</f>
        <v>0</v>
      </c>
      <c r="K335" s="145" t="s">
        <v>252</v>
      </c>
      <c r="L335" s="50"/>
      <c r="M335" s="149" t="s">
        <v>1</v>
      </c>
      <c r="N335" s="150" t="s">
        <v>42</v>
      </c>
      <c r="P335" s="151">
        <f>O335*H335</f>
        <v>0</v>
      </c>
      <c r="Q335" s="151">
        <v>2.5018722040000001</v>
      </c>
      <c r="R335" s="151">
        <f>Q335*H335</f>
        <v>63.002145841127998</v>
      </c>
      <c r="S335" s="151">
        <v>0</v>
      </c>
      <c r="T335" s="152">
        <f>S335*H335</f>
        <v>0</v>
      </c>
      <c r="AR335" s="28" t="s">
        <v>253</v>
      </c>
      <c r="AT335" s="28" t="s">
        <v>248</v>
      </c>
      <c r="AU335" s="28" t="s">
        <v>86</v>
      </c>
      <c r="AY335" s="17" t="s">
        <v>246</v>
      </c>
      <c r="BE335" s="29">
        <f>IF(N335="základní",J335,0)</f>
        <v>0</v>
      </c>
      <c r="BF335" s="29">
        <f>IF(N335="snížená",J335,0)</f>
        <v>0</v>
      </c>
      <c r="BG335" s="29">
        <f>IF(N335="zákl. přenesená",J335,0)</f>
        <v>0</v>
      </c>
      <c r="BH335" s="29">
        <f>IF(N335="sníž. přenesená",J335,0)</f>
        <v>0</v>
      </c>
      <c r="BI335" s="29">
        <f>IF(N335="nulová",J335,0)</f>
        <v>0</v>
      </c>
      <c r="BJ335" s="17" t="s">
        <v>8</v>
      </c>
      <c r="BK335" s="29">
        <f>ROUND(I335*H335,0)</f>
        <v>0</v>
      </c>
      <c r="BL335" s="17" t="s">
        <v>253</v>
      </c>
      <c r="BM335" s="28" t="s">
        <v>509</v>
      </c>
    </row>
    <row r="336" spans="2:65" s="12" customFormat="1" x14ac:dyDescent="0.2">
      <c r="B336" s="153"/>
      <c r="D336" s="154" t="s">
        <v>255</v>
      </c>
      <c r="E336" s="30" t="s">
        <v>1</v>
      </c>
      <c r="F336" s="155" t="s">
        <v>510</v>
      </c>
      <c r="H336" s="156">
        <v>21.661999999999999</v>
      </c>
      <c r="L336" s="153"/>
      <c r="M336" s="157"/>
      <c r="T336" s="158"/>
      <c r="AT336" s="30" t="s">
        <v>255</v>
      </c>
      <c r="AU336" s="30" t="s">
        <v>86</v>
      </c>
      <c r="AV336" s="12" t="s">
        <v>86</v>
      </c>
      <c r="AW336" s="12" t="s">
        <v>33</v>
      </c>
      <c r="AX336" s="12" t="s">
        <v>77</v>
      </c>
      <c r="AY336" s="30" t="s">
        <v>246</v>
      </c>
    </row>
    <row r="337" spans="2:65" s="12" customFormat="1" ht="22.5" x14ac:dyDescent="0.2">
      <c r="B337" s="153"/>
      <c r="D337" s="154" t="s">
        <v>255</v>
      </c>
      <c r="E337" s="30" t="s">
        <v>1</v>
      </c>
      <c r="F337" s="155" t="s">
        <v>511</v>
      </c>
      <c r="H337" s="156">
        <v>3.52</v>
      </c>
      <c r="L337" s="153"/>
      <c r="M337" s="157"/>
      <c r="T337" s="158"/>
      <c r="AT337" s="30" t="s">
        <v>255</v>
      </c>
      <c r="AU337" s="30" t="s">
        <v>86</v>
      </c>
      <c r="AV337" s="12" t="s">
        <v>86</v>
      </c>
      <c r="AW337" s="12" t="s">
        <v>33</v>
      </c>
      <c r="AX337" s="12" t="s">
        <v>77</v>
      </c>
      <c r="AY337" s="30" t="s">
        <v>246</v>
      </c>
    </row>
    <row r="338" spans="2:65" s="13" customFormat="1" x14ac:dyDescent="0.2">
      <c r="B338" s="159"/>
      <c r="D338" s="154" t="s">
        <v>255</v>
      </c>
      <c r="E338" s="32" t="s">
        <v>1</v>
      </c>
      <c r="F338" s="160" t="s">
        <v>262</v>
      </c>
      <c r="H338" s="161">
        <v>25.181999999999999</v>
      </c>
      <c r="L338" s="159"/>
      <c r="M338" s="162"/>
      <c r="T338" s="163"/>
      <c r="AT338" s="32" t="s">
        <v>255</v>
      </c>
      <c r="AU338" s="32" t="s">
        <v>86</v>
      </c>
      <c r="AV338" s="13" t="s">
        <v>263</v>
      </c>
      <c r="AW338" s="13" t="s">
        <v>33</v>
      </c>
      <c r="AX338" s="13" t="s">
        <v>8</v>
      </c>
      <c r="AY338" s="32" t="s">
        <v>246</v>
      </c>
    </row>
    <row r="339" spans="2:65" s="1" customFormat="1" ht="24.2" customHeight="1" x14ac:dyDescent="0.2">
      <c r="B339" s="50"/>
      <c r="C339" s="143" t="s">
        <v>512</v>
      </c>
      <c r="D339" s="143" t="s">
        <v>248</v>
      </c>
      <c r="E339" s="144" t="s">
        <v>513</v>
      </c>
      <c r="F339" s="145" t="s">
        <v>514</v>
      </c>
      <c r="G339" s="146" t="s">
        <v>251</v>
      </c>
      <c r="H339" s="147">
        <v>209.84399999999999</v>
      </c>
      <c r="I339" s="27"/>
      <c r="J339" s="148">
        <f>ROUND(I339*H339,0)</f>
        <v>0</v>
      </c>
      <c r="K339" s="145" t="s">
        <v>252</v>
      </c>
      <c r="L339" s="50"/>
      <c r="M339" s="149" t="s">
        <v>1</v>
      </c>
      <c r="N339" s="150" t="s">
        <v>42</v>
      </c>
      <c r="P339" s="151">
        <f>O339*H339</f>
        <v>0</v>
      </c>
      <c r="Q339" s="151">
        <v>3.4619E-3</v>
      </c>
      <c r="R339" s="151">
        <f>Q339*H339</f>
        <v>0.72645894359999996</v>
      </c>
      <c r="S339" s="151">
        <v>0</v>
      </c>
      <c r="T339" s="152">
        <f>S339*H339</f>
        <v>0</v>
      </c>
      <c r="AR339" s="28" t="s">
        <v>253</v>
      </c>
      <c r="AT339" s="28" t="s">
        <v>248</v>
      </c>
      <c r="AU339" s="28" t="s">
        <v>86</v>
      </c>
      <c r="AY339" s="17" t="s">
        <v>246</v>
      </c>
      <c r="BE339" s="29">
        <f>IF(N339="základní",J339,0)</f>
        <v>0</v>
      </c>
      <c r="BF339" s="29">
        <f>IF(N339="snížená",J339,0)</f>
        <v>0</v>
      </c>
      <c r="BG339" s="29">
        <f>IF(N339="zákl. přenesená",J339,0)</f>
        <v>0</v>
      </c>
      <c r="BH339" s="29">
        <f>IF(N339="sníž. přenesená",J339,0)</f>
        <v>0</v>
      </c>
      <c r="BI339" s="29">
        <f>IF(N339="nulová",J339,0)</f>
        <v>0</v>
      </c>
      <c r="BJ339" s="17" t="s">
        <v>8</v>
      </c>
      <c r="BK339" s="29">
        <f>ROUND(I339*H339,0)</f>
        <v>0</v>
      </c>
      <c r="BL339" s="17" t="s">
        <v>253</v>
      </c>
      <c r="BM339" s="28" t="s">
        <v>515</v>
      </c>
    </row>
    <row r="340" spans="2:65" s="12" customFormat="1" x14ac:dyDescent="0.2">
      <c r="B340" s="153"/>
      <c r="D340" s="154" t="s">
        <v>255</v>
      </c>
      <c r="E340" s="30" t="s">
        <v>1</v>
      </c>
      <c r="F340" s="155" t="s">
        <v>516</v>
      </c>
      <c r="H340" s="156">
        <v>180.51400000000001</v>
      </c>
      <c r="L340" s="153"/>
      <c r="M340" s="157"/>
      <c r="T340" s="158"/>
      <c r="AT340" s="30" t="s">
        <v>255</v>
      </c>
      <c r="AU340" s="30" t="s">
        <v>86</v>
      </c>
      <c r="AV340" s="12" t="s">
        <v>86</v>
      </c>
      <c r="AW340" s="12" t="s">
        <v>33</v>
      </c>
      <c r="AX340" s="12" t="s">
        <v>77</v>
      </c>
      <c r="AY340" s="30" t="s">
        <v>246</v>
      </c>
    </row>
    <row r="341" spans="2:65" s="12" customFormat="1" x14ac:dyDescent="0.2">
      <c r="B341" s="153"/>
      <c r="D341" s="154" t="s">
        <v>255</v>
      </c>
      <c r="E341" s="30" t="s">
        <v>1</v>
      </c>
      <c r="F341" s="155" t="s">
        <v>517</v>
      </c>
      <c r="H341" s="156">
        <v>29.33</v>
      </c>
      <c r="L341" s="153"/>
      <c r="M341" s="157"/>
      <c r="T341" s="158"/>
      <c r="AT341" s="30" t="s">
        <v>255</v>
      </c>
      <c r="AU341" s="30" t="s">
        <v>86</v>
      </c>
      <c r="AV341" s="12" t="s">
        <v>86</v>
      </c>
      <c r="AW341" s="12" t="s">
        <v>33</v>
      </c>
      <c r="AX341" s="12" t="s">
        <v>77</v>
      </c>
      <c r="AY341" s="30" t="s">
        <v>246</v>
      </c>
    </row>
    <row r="342" spans="2:65" s="13" customFormat="1" x14ac:dyDescent="0.2">
      <c r="B342" s="159"/>
      <c r="D342" s="154" t="s">
        <v>255</v>
      </c>
      <c r="E342" s="32" t="s">
        <v>1</v>
      </c>
      <c r="F342" s="160" t="s">
        <v>262</v>
      </c>
      <c r="H342" s="161">
        <v>209.84399999999999</v>
      </c>
      <c r="L342" s="159"/>
      <c r="M342" s="162"/>
      <c r="T342" s="163"/>
      <c r="AT342" s="32" t="s">
        <v>255</v>
      </c>
      <c r="AU342" s="32" t="s">
        <v>86</v>
      </c>
      <c r="AV342" s="13" t="s">
        <v>263</v>
      </c>
      <c r="AW342" s="13" t="s">
        <v>33</v>
      </c>
      <c r="AX342" s="13" t="s">
        <v>8</v>
      </c>
      <c r="AY342" s="32" t="s">
        <v>246</v>
      </c>
    </row>
    <row r="343" spans="2:65" s="1" customFormat="1" ht="24.2" customHeight="1" x14ac:dyDescent="0.2">
      <c r="B343" s="50"/>
      <c r="C343" s="143" t="s">
        <v>518</v>
      </c>
      <c r="D343" s="143" t="s">
        <v>248</v>
      </c>
      <c r="E343" s="144" t="s">
        <v>519</v>
      </c>
      <c r="F343" s="145" t="s">
        <v>520</v>
      </c>
      <c r="G343" s="146" t="s">
        <v>251</v>
      </c>
      <c r="H343" s="147">
        <v>209.84399999999999</v>
      </c>
      <c r="I343" s="27"/>
      <c r="J343" s="148">
        <f>ROUND(I343*H343,0)</f>
        <v>0</v>
      </c>
      <c r="K343" s="145" t="s">
        <v>252</v>
      </c>
      <c r="L343" s="50"/>
      <c r="M343" s="149" t="s">
        <v>1</v>
      </c>
      <c r="N343" s="150" t="s">
        <v>42</v>
      </c>
      <c r="P343" s="151">
        <f>O343*H343</f>
        <v>0</v>
      </c>
      <c r="Q343" s="151">
        <v>0</v>
      </c>
      <c r="R343" s="151">
        <f>Q343*H343</f>
        <v>0</v>
      </c>
      <c r="S343" s="151">
        <v>0</v>
      </c>
      <c r="T343" s="152">
        <f>S343*H343</f>
        <v>0</v>
      </c>
      <c r="AR343" s="28" t="s">
        <v>253</v>
      </c>
      <c r="AT343" s="28" t="s">
        <v>248</v>
      </c>
      <c r="AU343" s="28" t="s">
        <v>86</v>
      </c>
      <c r="AY343" s="17" t="s">
        <v>246</v>
      </c>
      <c r="BE343" s="29">
        <f>IF(N343="základní",J343,0)</f>
        <v>0</v>
      </c>
      <c r="BF343" s="29">
        <f>IF(N343="snížená",J343,0)</f>
        <v>0</v>
      </c>
      <c r="BG343" s="29">
        <f>IF(N343="zákl. přenesená",J343,0)</f>
        <v>0</v>
      </c>
      <c r="BH343" s="29">
        <f>IF(N343="sníž. přenesená",J343,0)</f>
        <v>0</v>
      </c>
      <c r="BI343" s="29">
        <f>IF(N343="nulová",J343,0)</f>
        <v>0</v>
      </c>
      <c r="BJ343" s="17" t="s">
        <v>8</v>
      </c>
      <c r="BK343" s="29">
        <f>ROUND(I343*H343,0)</f>
        <v>0</v>
      </c>
      <c r="BL343" s="17" t="s">
        <v>253</v>
      </c>
      <c r="BM343" s="28" t="s">
        <v>521</v>
      </c>
    </row>
    <row r="344" spans="2:65" s="1" customFormat="1" ht="16.5" customHeight="1" x14ac:dyDescent="0.2">
      <c r="B344" s="50"/>
      <c r="C344" s="143" t="s">
        <v>522</v>
      </c>
      <c r="D344" s="143" t="s">
        <v>248</v>
      </c>
      <c r="E344" s="144" t="s">
        <v>523</v>
      </c>
      <c r="F344" s="145" t="s">
        <v>524</v>
      </c>
      <c r="G344" s="146" t="s">
        <v>319</v>
      </c>
      <c r="H344" s="147">
        <v>1.119</v>
      </c>
      <c r="I344" s="27"/>
      <c r="J344" s="148">
        <f>ROUND(I344*H344,0)</f>
        <v>0</v>
      </c>
      <c r="K344" s="145" t="s">
        <v>252</v>
      </c>
      <c r="L344" s="50"/>
      <c r="M344" s="149" t="s">
        <v>1</v>
      </c>
      <c r="N344" s="150" t="s">
        <v>42</v>
      </c>
      <c r="P344" s="151">
        <f>O344*H344</f>
        <v>0</v>
      </c>
      <c r="Q344" s="151">
        <v>1.0627727796999999</v>
      </c>
      <c r="R344" s="151">
        <f>Q344*H344</f>
        <v>1.1892427404843</v>
      </c>
      <c r="S344" s="151">
        <v>0</v>
      </c>
      <c r="T344" s="152">
        <f>S344*H344</f>
        <v>0</v>
      </c>
      <c r="AR344" s="28" t="s">
        <v>253</v>
      </c>
      <c r="AT344" s="28" t="s">
        <v>248</v>
      </c>
      <c r="AU344" s="28" t="s">
        <v>86</v>
      </c>
      <c r="AY344" s="17" t="s">
        <v>246</v>
      </c>
      <c r="BE344" s="29">
        <f>IF(N344="základní",J344,0)</f>
        <v>0</v>
      </c>
      <c r="BF344" s="29">
        <f>IF(N344="snížená",J344,0)</f>
        <v>0</v>
      </c>
      <c r="BG344" s="29">
        <f>IF(N344="zákl. přenesená",J344,0)</f>
        <v>0</v>
      </c>
      <c r="BH344" s="29">
        <f>IF(N344="sníž. přenesená",J344,0)</f>
        <v>0</v>
      </c>
      <c r="BI344" s="29">
        <f>IF(N344="nulová",J344,0)</f>
        <v>0</v>
      </c>
      <c r="BJ344" s="17" t="s">
        <v>8</v>
      </c>
      <c r="BK344" s="29">
        <f>ROUND(I344*H344,0)</f>
        <v>0</v>
      </c>
      <c r="BL344" s="17" t="s">
        <v>253</v>
      </c>
      <c r="BM344" s="28" t="s">
        <v>525</v>
      </c>
    </row>
    <row r="345" spans="2:65" s="12" customFormat="1" x14ac:dyDescent="0.2">
      <c r="B345" s="153"/>
      <c r="D345" s="154" t="s">
        <v>255</v>
      </c>
      <c r="E345" s="30" t="s">
        <v>1</v>
      </c>
      <c r="F345" s="155" t="s">
        <v>526</v>
      </c>
      <c r="H345" s="156">
        <v>1.119</v>
      </c>
      <c r="L345" s="153"/>
      <c r="M345" s="157"/>
      <c r="T345" s="158"/>
      <c r="AT345" s="30" t="s">
        <v>255</v>
      </c>
      <c r="AU345" s="30" t="s">
        <v>86</v>
      </c>
      <c r="AV345" s="12" t="s">
        <v>86</v>
      </c>
      <c r="AW345" s="12" t="s">
        <v>33</v>
      </c>
      <c r="AX345" s="12" t="s">
        <v>8</v>
      </c>
      <c r="AY345" s="30" t="s">
        <v>246</v>
      </c>
    </row>
    <row r="346" spans="2:65" s="1" customFormat="1" ht="24.2" customHeight="1" x14ac:dyDescent="0.2">
      <c r="B346" s="50"/>
      <c r="C346" s="143" t="s">
        <v>527</v>
      </c>
      <c r="D346" s="143" t="s">
        <v>248</v>
      </c>
      <c r="E346" s="144" t="s">
        <v>528</v>
      </c>
      <c r="F346" s="145" t="s">
        <v>529</v>
      </c>
      <c r="G346" s="146" t="s">
        <v>319</v>
      </c>
      <c r="H346" s="147">
        <v>0.05</v>
      </c>
      <c r="I346" s="27"/>
      <c r="J346" s="148">
        <f>ROUND(I346*H346,0)</f>
        <v>0</v>
      </c>
      <c r="K346" s="145" t="s">
        <v>252</v>
      </c>
      <c r="L346" s="50"/>
      <c r="M346" s="149" t="s">
        <v>1</v>
      </c>
      <c r="N346" s="150" t="s">
        <v>42</v>
      </c>
      <c r="P346" s="151">
        <f>O346*H346</f>
        <v>0</v>
      </c>
      <c r="Q346" s="151">
        <v>1.0900000000000001</v>
      </c>
      <c r="R346" s="151">
        <f>Q346*H346</f>
        <v>5.4500000000000007E-2</v>
      </c>
      <c r="S346" s="151">
        <v>0</v>
      </c>
      <c r="T346" s="152">
        <f>S346*H346</f>
        <v>0</v>
      </c>
      <c r="AR346" s="28" t="s">
        <v>253</v>
      </c>
      <c r="AT346" s="28" t="s">
        <v>248</v>
      </c>
      <c r="AU346" s="28" t="s">
        <v>86</v>
      </c>
      <c r="AY346" s="17" t="s">
        <v>246</v>
      </c>
      <c r="BE346" s="29">
        <f>IF(N346="základní",J346,0)</f>
        <v>0</v>
      </c>
      <c r="BF346" s="29">
        <f>IF(N346="snížená",J346,0)</f>
        <v>0</v>
      </c>
      <c r="BG346" s="29">
        <f>IF(N346="zákl. přenesená",J346,0)</f>
        <v>0</v>
      </c>
      <c r="BH346" s="29">
        <f>IF(N346="sníž. přenesená",J346,0)</f>
        <v>0</v>
      </c>
      <c r="BI346" s="29">
        <f>IF(N346="nulová",J346,0)</f>
        <v>0</v>
      </c>
      <c r="BJ346" s="17" t="s">
        <v>8</v>
      </c>
      <c r="BK346" s="29">
        <f>ROUND(I346*H346,0)</f>
        <v>0</v>
      </c>
      <c r="BL346" s="17" t="s">
        <v>253</v>
      </c>
      <c r="BM346" s="28" t="s">
        <v>530</v>
      </c>
    </row>
    <row r="347" spans="2:65" s="12" customFormat="1" x14ac:dyDescent="0.2">
      <c r="B347" s="153"/>
      <c r="D347" s="154" t="s">
        <v>255</v>
      </c>
      <c r="E347" s="30" t="s">
        <v>1</v>
      </c>
      <c r="F347" s="155" t="s">
        <v>531</v>
      </c>
      <c r="H347" s="156">
        <v>0.05</v>
      </c>
      <c r="L347" s="153"/>
      <c r="M347" s="157"/>
      <c r="T347" s="158"/>
      <c r="AT347" s="30" t="s">
        <v>255</v>
      </c>
      <c r="AU347" s="30" t="s">
        <v>86</v>
      </c>
      <c r="AV347" s="12" t="s">
        <v>86</v>
      </c>
      <c r="AW347" s="12" t="s">
        <v>33</v>
      </c>
      <c r="AX347" s="12" t="s">
        <v>8</v>
      </c>
      <c r="AY347" s="30" t="s">
        <v>246</v>
      </c>
    </row>
    <row r="348" spans="2:65" s="1" customFormat="1" ht="24.2" customHeight="1" x14ac:dyDescent="0.2">
      <c r="B348" s="50"/>
      <c r="C348" s="143" t="s">
        <v>532</v>
      </c>
      <c r="D348" s="143" t="s">
        <v>248</v>
      </c>
      <c r="E348" s="144" t="s">
        <v>533</v>
      </c>
      <c r="F348" s="145" t="s">
        <v>534</v>
      </c>
      <c r="G348" s="146" t="s">
        <v>319</v>
      </c>
      <c r="H348" s="147">
        <v>1.6459999999999999</v>
      </c>
      <c r="I348" s="27"/>
      <c r="J348" s="148">
        <f>ROUND(I348*H348,0)</f>
        <v>0</v>
      </c>
      <c r="K348" s="145" t="s">
        <v>252</v>
      </c>
      <c r="L348" s="50"/>
      <c r="M348" s="149" t="s">
        <v>1</v>
      </c>
      <c r="N348" s="150" t="s">
        <v>42</v>
      </c>
      <c r="P348" s="151">
        <f>O348*H348</f>
        <v>0</v>
      </c>
      <c r="Q348" s="151">
        <v>1.0900000000000001</v>
      </c>
      <c r="R348" s="151">
        <f>Q348*H348</f>
        <v>1.7941400000000001</v>
      </c>
      <c r="S348" s="151">
        <v>0</v>
      </c>
      <c r="T348" s="152">
        <f>S348*H348</f>
        <v>0</v>
      </c>
      <c r="AR348" s="28" t="s">
        <v>253</v>
      </c>
      <c r="AT348" s="28" t="s">
        <v>248</v>
      </c>
      <c r="AU348" s="28" t="s">
        <v>86</v>
      </c>
      <c r="AY348" s="17" t="s">
        <v>246</v>
      </c>
      <c r="BE348" s="29">
        <f>IF(N348="základní",J348,0)</f>
        <v>0</v>
      </c>
      <c r="BF348" s="29">
        <f>IF(N348="snížená",J348,0)</f>
        <v>0</v>
      </c>
      <c r="BG348" s="29">
        <f>IF(N348="zákl. přenesená",J348,0)</f>
        <v>0</v>
      </c>
      <c r="BH348" s="29">
        <f>IF(N348="sníž. přenesená",J348,0)</f>
        <v>0</v>
      </c>
      <c r="BI348" s="29">
        <f>IF(N348="nulová",J348,0)</f>
        <v>0</v>
      </c>
      <c r="BJ348" s="17" t="s">
        <v>8</v>
      </c>
      <c r="BK348" s="29">
        <f>ROUND(I348*H348,0)</f>
        <v>0</v>
      </c>
      <c r="BL348" s="17" t="s">
        <v>253</v>
      </c>
      <c r="BM348" s="28" t="s">
        <v>535</v>
      </c>
    </row>
    <row r="349" spans="2:65" s="12" customFormat="1" x14ac:dyDescent="0.2">
      <c r="B349" s="153"/>
      <c r="D349" s="154" t="s">
        <v>255</v>
      </c>
      <c r="E349" s="30" t="s">
        <v>1</v>
      </c>
      <c r="F349" s="155" t="s">
        <v>536</v>
      </c>
      <c r="H349" s="156">
        <v>1.6459999999999999</v>
      </c>
      <c r="L349" s="153"/>
      <c r="M349" s="157"/>
      <c r="T349" s="158"/>
      <c r="AT349" s="30" t="s">
        <v>255</v>
      </c>
      <c r="AU349" s="30" t="s">
        <v>86</v>
      </c>
      <c r="AV349" s="12" t="s">
        <v>86</v>
      </c>
      <c r="AW349" s="12" t="s">
        <v>33</v>
      </c>
      <c r="AX349" s="12" t="s">
        <v>8</v>
      </c>
      <c r="AY349" s="30" t="s">
        <v>246</v>
      </c>
    </row>
    <row r="350" spans="2:65" s="1" customFormat="1" ht="21.75" customHeight="1" x14ac:dyDescent="0.2">
      <c r="B350" s="50"/>
      <c r="C350" s="143" t="s">
        <v>537</v>
      </c>
      <c r="D350" s="143" t="s">
        <v>248</v>
      </c>
      <c r="E350" s="144" t="s">
        <v>538</v>
      </c>
      <c r="F350" s="145" t="s">
        <v>539</v>
      </c>
      <c r="G350" s="146" t="s">
        <v>251</v>
      </c>
      <c r="H350" s="147">
        <v>89.789000000000001</v>
      </c>
      <c r="I350" s="27"/>
      <c r="J350" s="148">
        <f>ROUND(I350*H350,0)</f>
        <v>0</v>
      </c>
      <c r="K350" s="145" t="s">
        <v>252</v>
      </c>
      <c r="L350" s="50"/>
      <c r="M350" s="149" t="s">
        <v>1</v>
      </c>
      <c r="N350" s="150" t="s">
        <v>42</v>
      </c>
      <c r="P350" s="151">
        <f>O350*H350</f>
        <v>0</v>
      </c>
      <c r="Q350" s="151">
        <v>2.8570000000000002E-2</v>
      </c>
      <c r="R350" s="151">
        <f>Q350*H350</f>
        <v>2.5652717300000001</v>
      </c>
      <c r="S350" s="151">
        <v>0</v>
      </c>
      <c r="T350" s="152">
        <f>S350*H350</f>
        <v>0</v>
      </c>
      <c r="AR350" s="28" t="s">
        <v>253</v>
      </c>
      <c r="AT350" s="28" t="s">
        <v>248</v>
      </c>
      <c r="AU350" s="28" t="s">
        <v>86</v>
      </c>
      <c r="AY350" s="17" t="s">
        <v>246</v>
      </c>
      <c r="BE350" s="29">
        <f>IF(N350="základní",J350,0)</f>
        <v>0</v>
      </c>
      <c r="BF350" s="29">
        <f>IF(N350="snížená",J350,0)</f>
        <v>0</v>
      </c>
      <c r="BG350" s="29">
        <f>IF(N350="zákl. přenesená",J350,0)</f>
        <v>0</v>
      </c>
      <c r="BH350" s="29">
        <f>IF(N350="sníž. přenesená",J350,0)</f>
        <v>0</v>
      </c>
      <c r="BI350" s="29">
        <f>IF(N350="nulová",J350,0)</f>
        <v>0</v>
      </c>
      <c r="BJ350" s="17" t="s">
        <v>8</v>
      </c>
      <c r="BK350" s="29">
        <f>ROUND(I350*H350,0)</f>
        <v>0</v>
      </c>
      <c r="BL350" s="17" t="s">
        <v>253</v>
      </c>
      <c r="BM350" s="28" t="s">
        <v>540</v>
      </c>
    </row>
    <row r="351" spans="2:65" s="12" customFormat="1" x14ac:dyDescent="0.2">
      <c r="B351" s="153"/>
      <c r="D351" s="154" t="s">
        <v>255</v>
      </c>
      <c r="E351" s="30" t="s">
        <v>1</v>
      </c>
      <c r="F351" s="155" t="s">
        <v>541</v>
      </c>
      <c r="H351" s="156">
        <v>16.28</v>
      </c>
      <c r="L351" s="153"/>
      <c r="M351" s="157"/>
      <c r="T351" s="158"/>
      <c r="AT351" s="30" t="s">
        <v>255</v>
      </c>
      <c r="AU351" s="30" t="s">
        <v>86</v>
      </c>
      <c r="AV351" s="12" t="s">
        <v>86</v>
      </c>
      <c r="AW351" s="12" t="s">
        <v>33</v>
      </c>
      <c r="AX351" s="12" t="s">
        <v>77</v>
      </c>
      <c r="AY351" s="30" t="s">
        <v>246</v>
      </c>
    </row>
    <row r="352" spans="2:65" s="12" customFormat="1" x14ac:dyDescent="0.2">
      <c r="B352" s="153"/>
      <c r="D352" s="154" t="s">
        <v>255</v>
      </c>
      <c r="E352" s="30" t="s">
        <v>1</v>
      </c>
      <c r="F352" s="155" t="s">
        <v>542</v>
      </c>
      <c r="H352" s="156">
        <v>12.21</v>
      </c>
      <c r="L352" s="153"/>
      <c r="M352" s="157"/>
      <c r="T352" s="158"/>
      <c r="AT352" s="30" t="s">
        <v>255</v>
      </c>
      <c r="AU352" s="30" t="s">
        <v>86</v>
      </c>
      <c r="AV352" s="12" t="s">
        <v>86</v>
      </c>
      <c r="AW352" s="12" t="s">
        <v>33</v>
      </c>
      <c r="AX352" s="12" t="s">
        <v>77</v>
      </c>
      <c r="AY352" s="30" t="s">
        <v>246</v>
      </c>
    </row>
    <row r="353" spans="2:65" s="12" customFormat="1" x14ac:dyDescent="0.2">
      <c r="B353" s="153"/>
      <c r="D353" s="154" t="s">
        <v>255</v>
      </c>
      <c r="E353" s="30" t="s">
        <v>1</v>
      </c>
      <c r="F353" s="155" t="s">
        <v>543</v>
      </c>
      <c r="H353" s="156">
        <v>7.3079999999999998</v>
      </c>
      <c r="L353" s="153"/>
      <c r="M353" s="157"/>
      <c r="T353" s="158"/>
      <c r="AT353" s="30" t="s">
        <v>255</v>
      </c>
      <c r="AU353" s="30" t="s">
        <v>86</v>
      </c>
      <c r="AV353" s="12" t="s">
        <v>86</v>
      </c>
      <c r="AW353" s="12" t="s">
        <v>33</v>
      </c>
      <c r="AX353" s="12" t="s">
        <v>77</v>
      </c>
      <c r="AY353" s="30" t="s">
        <v>246</v>
      </c>
    </row>
    <row r="354" spans="2:65" s="12" customFormat="1" x14ac:dyDescent="0.2">
      <c r="B354" s="153"/>
      <c r="D354" s="154" t="s">
        <v>255</v>
      </c>
      <c r="E354" s="30" t="s">
        <v>1</v>
      </c>
      <c r="F354" s="155" t="s">
        <v>544</v>
      </c>
      <c r="H354" s="156">
        <v>5.4809999999999999</v>
      </c>
      <c r="L354" s="153"/>
      <c r="M354" s="157"/>
      <c r="T354" s="158"/>
      <c r="AT354" s="30" t="s">
        <v>255</v>
      </c>
      <c r="AU354" s="30" t="s">
        <v>86</v>
      </c>
      <c r="AV354" s="12" t="s">
        <v>86</v>
      </c>
      <c r="AW354" s="12" t="s">
        <v>33</v>
      </c>
      <c r="AX354" s="12" t="s">
        <v>77</v>
      </c>
      <c r="AY354" s="30" t="s">
        <v>246</v>
      </c>
    </row>
    <row r="355" spans="2:65" s="13" customFormat="1" x14ac:dyDescent="0.2">
      <c r="B355" s="159"/>
      <c r="D355" s="154" t="s">
        <v>255</v>
      </c>
      <c r="E355" s="32" t="s">
        <v>1</v>
      </c>
      <c r="F355" s="160" t="s">
        <v>545</v>
      </c>
      <c r="H355" s="161">
        <v>41.279000000000003</v>
      </c>
      <c r="L355" s="159"/>
      <c r="M355" s="162"/>
      <c r="T355" s="163"/>
      <c r="AT355" s="32" t="s">
        <v>255</v>
      </c>
      <c r="AU355" s="32" t="s">
        <v>86</v>
      </c>
      <c r="AV355" s="13" t="s">
        <v>263</v>
      </c>
      <c r="AW355" s="13" t="s">
        <v>33</v>
      </c>
      <c r="AX355" s="13" t="s">
        <v>77</v>
      </c>
      <c r="AY355" s="32" t="s">
        <v>246</v>
      </c>
    </row>
    <row r="356" spans="2:65" s="12" customFormat="1" x14ac:dyDescent="0.2">
      <c r="B356" s="153"/>
      <c r="D356" s="154" t="s">
        <v>255</v>
      </c>
      <c r="E356" s="30" t="s">
        <v>1</v>
      </c>
      <c r="F356" s="155" t="s">
        <v>546</v>
      </c>
      <c r="H356" s="156">
        <v>4.1399999999999997</v>
      </c>
      <c r="L356" s="153"/>
      <c r="M356" s="157"/>
      <c r="T356" s="158"/>
      <c r="AT356" s="30" t="s">
        <v>255</v>
      </c>
      <c r="AU356" s="30" t="s">
        <v>86</v>
      </c>
      <c r="AV356" s="12" t="s">
        <v>86</v>
      </c>
      <c r="AW356" s="12" t="s">
        <v>33</v>
      </c>
      <c r="AX356" s="12" t="s">
        <v>77</v>
      </c>
      <c r="AY356" s="30" t="s">
        <v>246</v>
      </c>
    </row>
    <row r="357" spans="2:65" s="12" customFormat="1" x14ac:dyDescent="0.2">
      <c r="B357" s="153"/>
      <c r="D357" s="154" t="s">
        <v>255</v>
      </c>
      <c r="E357" s="30" t="s">
        <v>1</v>
      </c>
      <c r="F357" s="155" t="s">
        <v>547</v>
      </c>
      <c r="H357" s="156">
        <v>3.105</v>
      </c>
      <c r="L357" s="153"/>
      <c r="M357" s="157"/>
      <c r="T357" s="158"/>
      <c r="AT357" s="30" t="s">
        <v>255</v>
      </c>
      <c r="AU357" s="30" t="s">
        <v>86</v>
      </c>
      <c r="AV357" s="12" t="s">
        <v>86</v>
      </c>
      <c r="AW357" s="12" t="s">
        <v>33</v>
      </c>
      <c r="AX357" s="12" t="s">
        <v>77</v>
      </c>
      <c r="AY357" s="30" t="s">
        <v>246</v>
      </c>
    </row>
    <row r="358" spans="2:65" s="13" customFormat="1" x14ac:dyDescent="0.2">
      <c r="B358" s="159"/>
      <c r="D358" s="154" t="s">
        <v>255</v>
      </c>
      <c r="E358" s="32" t="s">
        <v>1</v>
      </c>
      <c r="F358" s="160" t="s">
        <v>548</v>
      </c>
      <c r="H358" s="161">
        <v>7.2450000000000001</v>
      </c>
      <c r="L358" s="159"/>
      <c r="M358" s="162"/>
      <c r="T358" s="163"/>
      <c r="AT358" s="32" t="s">
        <v>255</v>
      </c>
      <c r="AU358" s="32" t="s">
        <v>86</v>
      </c>
      <c r="AV358" s="13" t="s">
        <v>263</v>
      </c>
      <c r="AW358" s="13" t="s">
        <v>33</v>
      </c>
      <c r="AX358" s="13" t="s">
        <v>77</v>
      </c>
      <c r="AY358" s="32" t="s">
        <v>246</v>
      </c>
    </row>
    <row r="359" spans="2:65" s="12" customFormat="1" x14ac:dyDescent="0.2">
      <c r="B359" s="153"/>
      <c r="D359" s="154" t="s">
        <v>255</v>
      </c>
      <c r="E359" s="30" t="s">
        <v>1</v>
      </c>
      <c r="F359" s="155" t="s">
        <v>549</v>
      </c>
      <c r="H359" s="156">
        <v>7.2839999999999998</v>
      </c>
      <c r="L359" s="153"/>
      <c r="M359" s="157"/>
      <c r="T359" s="158"/>
      <c r="AT359" s="30" t="s">
        <v>255</v>
      </c>
      <c r="AU359" s="30" t="s">
        <v>86</v>
      </c>
      <c r="AV359" s="12" t="s">
        <v>86</v>
      </c>
      <c r="AW359" s="12" t="s">
        <v>33</v>
      </c>
      <c r="AX359" s="12" t="s">
        <v>77</v>
      </c>
      <c r="AY359" s="30" t="s">
        <v>246</v>
      </c>
    </row>
    <row r="360" spans="2:65" s="12" customFormat="1" x14ac:dyDescent="0.2">
      <c r="B360" s="153"/>
      <c r="D360" s="154" t="s">
        <v>255</v>
      </c>
      <c r="E360" s="30" t="s">
        <v>1</v>
      </c>
      <c r="F360" s="155" t="s">
        <v>550</v>
      </c>
      <c r="H360" s="156">
        <v>5.4630000000000001</v>
      </c>
      <c r="L360" s="153"/>
      <c r="M360" s="157"/>
      <c r="T360" s="158"/>
      <c r="AT360" s="30" t="s">
        <v>255</v>
      </c>
      <c r="AU360" s="30" t="s">
        <v>86</v>
      </c>
      <c r="AV360" s="12" t="s">
        <v>86</v>
      </c>
      <c r="AW360" s="12" t="s">
        <v>33</v>
      </c>
      <c r="AX360" s="12" t="s">
        <v>77</v>
      </c>
      <c r="AY360" s="30" t="s">
        <v>246</v>
      </c>
    </row>
    <row r="361" spans="2:65" s="12" customFormat="1" x14ac:dyDescent="0.2">
      <c r="B361" s="153"/>
      <c r="D361" s="154" t="s">
        <v>255</v>
      </c>
      <c r="E361" s="30" t="s">
        <v>1</v>
      </c>
      <c r="F361" s="155" t="s">
        <v>551</v>
      </c>
      <c r="H361" s="156">
        <v>16.295999999999999</v>
      </c>
      <c r="L361" s="153"/>
      <c r="M361" s="157"/>
      <c r="T361" s="158"/>
      <c r="AT361" s="30" t="s">
        <v>255</v>
      </c>
      <c r="AU361" s="30" t="s">
        <v>86</v>
      </c>
      <c r="AV361" s="12" t="s">
        <v>86</v>
      </c>
      <c r="AW361" s="12" t="s">
        <v>33</v>
      </c>
      <c r="AX361" s="12" t="s">
        <v>77</v>
      </c>
      <c r="AY361" s="30" t="s">
        <v>246</v>
      </c>
    </row>
    <row r="362" spans="2:65" s="12" customFormat="1" x14ac:dyDescent="0.2">
      <c r="B362" s="153"/>
      <c r="D362" s="154" t="s">
        <v>255</v>
      </c>
      <c r="E362" s="30" t="s">
        <v>1</v>
      </c>
      <c r="F362" s="155" t="s">
        <v>552</v>
      </c>
      <c r="H362" s="156">
        <v>12.222</v>
      </c>
      <c r="L362" s="153"/>
      <c r="M362" s="157"/>
      <c r="T362" s="158"/>
      <c r="AT362" s="30" t="s">
        <v>255</v>
      </c>
      <c r="AU362" s="30" t="s">
        <v>86</v>
      </c>
      <c r="AV362" s="12" t="s">
        <v>86</v>
      </c>
      <c r="AW362" s="12" t="s">
        <v>33</v>
      </c>
      <c r="AX362" s="12" t="s">
        <v>77</v>
      </c>
      <c r="AY362" s="30" t="s">
        <v>246</v>
      </c>
    </row>
    <row r="363" spans="2:65" s="13" customFormat="1" x14ac:dyDescent="0.2">
      <c r="B363" s="159"/>
      <c r="D363" s="154" t="s">
        <v>255</v>
      </c>
      <c r="E363" s="32" t="s">
        <v>1</v>
      </c>
      <c r="F363" s="160" t="s">
        <v>553</v>
      </c>
      <c r="H363" s="161">
        <v>41.265000000000001</v>
      </c>
      <c r="L363" s="159"/>
      <c r="M363" s="162"/>
      <c r="T363" s="163"/>
      <c r="AT363" s="32" t="s">
        <v>255</v>
      </c>
      <c r="AU363" s="32" t="s">
        <v>86</v>
      </c>
      <c r="AV363" s="13" t="s">
        <v>263</v>
      </c>
      <c r="AW363" s="13" t="s">
        <v>33</v>
      </c>
      <c r="AX363" s="13" t="s">
        <v>77</v>
      </c>
      <c r="AY363" s="32" t="s">
        <v>246</v>
      </c>
    </row>
    <row r="364" spans="2:65" s="14" customFormat="1" x14ac:dyDescent="0.2">
      <c r="B364" s="164"/>
      <c r="D364" s="154" t="s">
        <v>255</v>
      </c>
      <c r="E364" s="33" t="s">
        <v>554</v>
      </c>
      <c r="F364" s="165" t="s">
        <v>555</v>
      </c>
      <c r="H364" s="166">
        <v>89.789000000000001</v>
      </c>
      <c r="L364" s="164"/>
      <c r="M364" s="167"/>
      <c r="T364" s="168"/>
      <c r="AT364" s="33" t="s">
        <v>255</v>
      </c>
      <c r="AU364" s="33" t="s">
        <v>86</v>
      </c>
      <c r="AV364" s="14" t="s">
        <v>253</v>
      </c>
      <c r="AW364" s="14" t="s">
        <v>33</v>
      </c>
      <c r="AX364" s="14" t="s">
        <v>8</v>
      </c>
      <c r="AY364" s="33" t="s">
        <v>246</v>
      </c>
    </row>
    <row r="365" spans="2:65" s="1" customFormat="1" ht="24.2" customHeight="1" x14ac:dyDescent="0.2">
      <c r="B365" s="50"/>
      <c r="C365" s="143" t="s">
        <v>556</v>
      </c>
      <c r="D365" s="143" t="s">
        <v>248</v>
      </c>
      <c r="E365" s="144" t="s">
        <v>557</v>
      </c>
      <c r="F365" s="145" t="s">
        <v>558</v>
      </c>
      <c r="G365" s="146" t="s">
        <v>280</v>
      </c>
      <c r="H365" s="147">
        <v>25</v>
      </c>
      <c r="I365" s="27"/>
      <c r="J365" s="148">
        <f>ROUND(I365*H365,0)</f>
        <v>0</v>
      </c>
      <c r="K365" s="145" t="s">
        <v>1</v>
      </c>
      <c r="L365" s="50"/>
      <c r="M365" s="149" t="s">
        <v>1</v>
      </c>
      <c r="N365" s="150" t="s">
        <v>42</v>
      </c>
      <c r="P365" s="151">
        <f>O365*H365</f>
        <v>0</v>
      </c>
      <c r="Q365" s="151">
        <v>0</v>
      </c>
      <c r="R365" s="151">
        <f>Q365*H365</f>
        <v>0</v>
      </c>
      <c r="S365" s="151">
        <v>0</v>
      </c>
      <c r="T365" s="152">
        <f>S365*H365</f>
        <v>0</v>
      </c>
      <c r="AR365" s="28" t="s">
        <v>253</v>
      </c>
      <c r="AT365" s="28" t="s">
        <v>248</v>
      </c>
      <c r="AU365" s="28" t="s">
        <v>86</v>
      </c>
      <c r="AY365" s="17" t="s">
        <v>246</v>
      </c>
      <c r="BE365" s="29">
        <f>IF(N365="základní",J365,0)</f>
        <v>0</v>
      </c>
      <c r="BF365" s="29">
        <f>IF(N365="snížená",J365,0)</f>
        <v>0</v>
      </c>
      <c r="BG365" s="29">
        <f>IF(N365="zákl. přenesená",J365,0)</f>
        <v>0</v>
      </c>
      <c r="BH365" s="29">
        <f>IF(N365="sníž. přenesená",J365,0)</f>
        <v>0</v>
      </c>
      <c r="BI365" s="29">
        <f>IF(N365="nulová",J365,0)</f>
        <v>0</v>
      </c>
      <c r="BJ365" s="17" t="s">
        <v>8</v>
      </c>
      <c r="BK365" s="29">
        <f>ROUND(I365*H365,0)</f>
        <v>0</v>
      </c>
      <c r="BL365" s="17" t="s">
        <v>253</v>
      </c>
      <c r="BM365" s="28" t="s">
        <v>559</v>
      </c>
    </row>
    <row r="366" spans="2:65" s="12" customFormat="1" x14ac:dyDescent="0.2">
      <c r="B366" s="153"/>
      <c r="D366" s="154" t="s">
        <v>255</v>
      </c>
      <c r="E366" s="30" t="s">
        <v>1</v>
      </c>
      <c r="F366" s="155" t="s">
        <v>560</v>
      </c>
      <c r="H366" s="156">
        <v>25</v>
      </c>
      <c r="L366" s="153"/>
      <c r="M366" s="157"/>
      <c r="T366" s="158"/>
      <c r="AT366" s="30" t="s">
        <v>255</v>
      </c>
      <c r="AU366" s="30" t="s">
        <v>86</v>
      </c>
      <c r="AV366" s="12" t="s">
        <v>86</v>
      </c>
      <c r="AW366" s="12" t="s">
        <v>33</v>
      </c>
      <c r="AX366" s="12" t="s">
        <v>8</v>
      </c>
      <c r="AY366" s="30" t="s">
        <v>246</v>
      </c>
    </row>
    <row r="367" spans="2:65" s="1" customFormat="1" ht="37.9" customHeight="1" x14ac:dyDescent="0.2">
      <c r="B367" s="50"/>
      <c r="C367" s="143" t="s">
        <v>561</v>
      </c>
      <c r="D367" s="143" t="s">
        <v>248</v>
      </c>
      <c r="E367" s="144" t="s">
        <v>562</v>
      </c>
      <c r="F367" s="145" t="s">
        <v>563</v>
      </c>
      <c r="G367" s="146" t="s">
        <v>251</v>
      </c>
      <c r="H367" s="147">
        <v>25.748000000000001</v>
      </c>
      <c r="I367" s="27"/>
      <c r="J367" s="148">
        <f>ROUND(I367*H367,0)</f>
        <v>0</v>
      </c>
      <c r="K367" s="145" t="s">
        <v>252</v>
      </c>
      <c r="L367" s="50"/>
      <c r="M367" s="149" t="s">
        <v>1</v>
      </c>
      <c r="N367" s="150" t="s">
        <v>42</v>
      </c>
      <c r="P367" s="151">
        <f>O367*H367</f>
        <v>0</v>
      </c>
      <c r="Q367" s="151">
        <v>0.11715</v>
      </c>
      <c r="R367" s="151">
        <f>Q367*H367</f>
        <v>3.0163782000000001</v>
      </c>
      <c r="S367" s="151">
        <v>0</v>
      </c>
      <c r="T367" s="152">
        <f>S367*H367</f>
        <v>0</v>
      </c>
      <c r="AR367" s="28" t="s">
        <v>253</v>
      </c>
      <c r="AT367" s="28" t="s">
        <v>248</v>
      </c>
      <c r="AU367" s="28" t="s">
        <v>86</v>
      </c>
      <c r="AY367" s="17" t="s">
        <v>246</v>
      </c>
      <c r="BE367" s="29">
        <f>IF(N367="základní",J367,0)</f>
        <v>0</v>
      </c>
      <c r="BF367" s="29">
        <f>IF(N367="snížená",J367,0)</f>
        <v>0</v>
      </c>
      <c r="BG367" s="29">
        <f>IF(N367="zákl. přenesená",J367,0)</f>
        <v>0</v>
      </c>
      <c r="BH367" s="29">
        <f>IF(N367="sníž. přenesená",J367,0)</f>
        <v>0</v>
      </c>
      <c r="BI367" s="29">
        <f>IF(N367="nulová",J367,0)</f>
        <v>0</v>
      </c>
      <c r="BJ367" s="17" t="s">
        <v>8</v>
      </c>
      <c r="BK367" s="29">
        <f>ROUND(I367*H367,0)</f>
        <v>0</v>
      </c>
      <c r="BL367" s="17" t="s">
        <v>253</v>
      </c>
      <c r="BM367" s="28" t="s">
        <v>564</v>
      </c>
    </row>
    <row r="368" spans="2:65" s="12" customFormat="1" x14ac:dyDescent="0.2">
      <c r="B368" s="153"/>
      <c r="D368" s="154" t="s">
        <v>255</v>
      </c>
      <c r="E368" s="30" t="s">
        <v>1</v>
      </c>
      <c r="F368" s="155" t="s">
        <v>565</v>
      </c>
      <c r="H368" s="156">
        <v>4.0999999999999996</v>
      </c>
      <c r="L368" s="153"/>
      <c r="M368" s="157"/>
      <c r="T368" s="158"/>
      <c r="AT368" s="30" t="s">
        <v>255</v>
      </c>
      <c r="AU368" s="30" t="s">
        <v>86</v>
      </c>
      <c r="AV368" s="12" t="s">
        <v>86</v>
      </c>
      <c r="AW368" s="12" t="s">
        <v>33</v>
      </c>
      <c r="AX368" s="12" t="s">
        <v>77</v>
      </c>
      <c r="AY368" s="30" t="s">
        <v>246</v>
      </c>
    </row>
    <row r="369" spans="2:65" s="12" customFormat="1" x14ac:dyDescent="0.2">
      <c r="B369" s="153"/>
      <c r="D369" s="154" t="s">
        <v>255</v>
      </c>
      <c r="E369" s="30" t="s">
        <v>1</v>
      </c>
      <c r="F369" s="155" t="s">
        <v>566</v>
      </c>
      <c r="H369" s="156">
        <v>21.648</v>
      </c>
      <c r="L369" s="153"/>
      <c r="M369" s="157"/>
      <c r="T369" s="158"/>
      <c r="AT369" s="30" t="s">
        <v>255</v>
      </c>
      <c r="AU369" s="30" t="s">
        <v>86</v>
      </c>
      <c r="AV369" s="12" t="s">
        <v>86</v>
      </c>
      <c r="AW369" s="12" t="s">
        <v>33</v>
      </c>
      <c r="AX369" s="12" t="s">
        <v>77</v>
      </c>
      <c r="AY369" s="30" t="s">
        <v>246</v>
      </c>
    </row>
    <row r="370" spans="2:65" s="13" customFormat="1" x14ac:dyDescent="0.2">
      <c r="B370" s="159"/>
      <c r="D370" s="154" t="s">
        <v>255</v>
      </c>
      <c r="E370" s="32" t="s">
        <v>1</v>
      </c>
      <c r="F370" s="160" t="s">
        <v>262</v>
      </c>
      <c r="H370" s="161">
        <v>25.748000000000001</v>
      </c>
      <c r="L370" s="159"/>
      <c r="M370" s="162"/>
      <c r="T370" s="163"/>
      <c r="AT370" s="32" t="s">
        <v>255</v>
      </c>
      <c r="AU370" s="32" t="s">
        <v>86</v>
      </c>
      <c r="AV370" s="13" t="s">
        <v>263</v>
      </c>
      <c r="AW370" s="13" t="s">
        <v>33</v>
      </c>
      <c r="AX370" s="13" t="s">
        <v>8</v>
      </c>
      <c r="AY370" s="32" t="s">
        <v>246</v>
      </c>
    </row>
    <row r="371" spans="2:65" s="1" customFormat="1" ht="33" customHeight="1" x14ac:dyDescent="0.2">
      <c r="B371" s="50"/>
      <c r="C371" s="143" t="s">
        <v>567</v>
      </c>
      <c r="D371" s="143" t="s">
        <v>248</v>
      </c>
      <c r="E371" s="144" t="s">
        <v>568</v>
      </c>
      <c r="F371" s="145" t="s">
        <v>569</v>
      </c>
      <c r="G371" s="146" t="s">
        <v>251</v>
      </c>
      <c r="H371" s="147">
        <v>1</v>
      </c>
      <c r="I371" s="27"/>
      <c r="J371" s="148">
        <f>ROUND(I371*H371,0)</f>
        <v>0</v>
      </c>
      <c r="K371" s="145" t="s">
        <v>252</v>
      </c>
      <c r="L371" s="50"/>
      <c r="M371" s="149" t="s">
        <v>1</v>
      </c>
      <c r="N371" s="150" t="s">
        <v>42</v>
      </c>
      <c r="P371" s="151">
        <f>O371*H371</f>
        <v>0</v>
      </c>
      <c r="Q371" s="151">
        <v>7.1330000000000005E-2</v>
      </c>
      <c r="R371" s="151">
        <f>Q371*H371</f>
        <v>7.1330000000000005E-2</v>
      </c>
      <c r="S371" s="151">
        <v>0</v>
      </c>
      <c r="T371" s="152">
        <f>S371*H371</f>
        <v>0</v>
      </c>
      <c r="AR371" s="28" t="s">
        <v>253</v>
      </c>
      <c r="AT371" s="28" t="s">
        <v>248</v>
      </c>
      <c r="AU371" s="28" t="s">
        <v>86</v>
      </c>
      <c r="AY371" s="17" t="s">
        <v>246</v>
      </c>
      <c r="BE371" s="29">
        <f>IF(N371="základní",J371,0)</f>
        <v>0</v>
      </c>
      <c r="BF371" s="29">
        <f>IF(N371="snížená",J371,0)</f>
        <v>0</v>
      </c>
      <c r="BG371" s="29">
        <f>IF(N371="zákl. přenesená",J371,0)</f>
        <v>0</v>
      </c>
      <c r="BH371" s="29">
        <f>IF(N371="sníž. přenesená",J371,0)</f>
        <v>0</v>
      </c>
      <c r="BI371" s="29">
        <f>IF(N371="nulová",J371,0)</f>
        <v>0</v>
      </c>
      <c r="BJ371" s="17" t="s">
        <v>8</v>
      </c>
      <c r="BK371" s="29">
        <f>ROUND(I371*H371,0)</f>
        <v>0</v>
      </c>
      <c r="BL371" s="17" t="s">
        <v>253</v>
      </c>
      <c r="BM371" s="28" t="s">
        <v>570</v>
      </c>
    </row>
    <row r="372" spans="2:65" s="1" customFormat="1" ht="33" customHeight="1" x14ac:dyDescent="0.2">
      <c r="B372" s="50"/>
      <c r="C372" s="143" t="s">
        <v>571</v>
      </c>
      <c r="D372" s="143" t="s">
        <v>248</v>
      </c>
      <c r="E372" s="144" t="s">
        <v>572</v>
      </c>
      <c r="F372" s="145" t="s">
        <v>573</v>
      </c>
      <c r="G372" s="146" t="s">
        <v>251</v>
      </c>
      <c r="H372" s="147">
        <v>1</v>
      </c>
      <c r="I372" s="27"/>
      <c r="J372" s="148">
        <f>ROUND(I372*H372,0)</f>
        <v>0</v>
      </c>
      <c r="K372" s="145" t="s">
        <v>252</v>
      </c>
      <c r="L372" s="50"/>
      <c r="M372" s="149" t="s">
        <v>1</v>
      </c>
      <c r="N372" s="150" t="s">
        <v>42</v>
      </c>
      <c r="P372" s="151">
        <f>O372*H372</f>
        <v>0</v>
      </c>
      <c r="Q372" s="151">
        <v>7.009E-2</v>
      </c>
      <c r="R372" s="151">
        <f>Q372*H372</f>
        <v>7.009E-2</v>
      </c>
      <c r="S372" s="151">
        <v>0</v>
      </c>
      <c r="T372" s="152">
        <f>S372*H372</f>
        <v>0</v>
      </c>
      <c r="AR372" s="28" t="s">
        <v>253</v>
      </c>
      <c r="AT372" s="28" t="s">
        <v>248</v>
      </c>
      <c r="AU372" s="28" t="s">
        <v>86</v>
      </c>
      <c r="AY372" s="17" t="s">
        <v>246</v>
      </c>
      <c r="BE372" s="29">
        <f>IF(N372="základní",J372,0)</f>
        <v>0</v>
      </c>
      <c r="BF372" s="29">
        <f>IF(N372="snížená",J372,0)</f>
        <v>0</v>
      </c>
      <c r="BG372" s="29">
        <f>IF(N372="zákl. přenesená",J372,0)</f>
        <v>0</v>
      </c>
      <c r="BH372" s="29">
        <f>IF(N372="sníž. přenesená",J372,0)</f>
        <v>0</v>
      </c>
      <c r="BI372" s="29">
        <f>IF(N372="nulová",J372,0)</f>
        <v>0</v>
      </c>
      <c r="BJ372" s="17" t="s">
        <v>8</v>
      </c>
      <c r="BK372" s="29">
        <f>ROUND(I372*H372,0)</f>
        <v>0</v>
      </c>
      <c r="BL372" s="17" t="s">
        <v>253</v>
      </c>
      <c r="BM372" s="28" t="s">
        <v>574</v>
      </c>
    </row>
    <row r="373" spans="2:65" s="1" customFormat="1" ht="33" customHeight="1" x14ac:dyDescent="0.2">
      <c r="B373" s="50"/>
      <c r="C373" s="143" t="s">
        <v>575</v>
      </c>
      <c r="D373" s="143" t="s">
        <v>248</v>
      </c>
      <c r="E373" s="144" t="s">
        <v>576</v>
      </c>
      <c r="F373" s="145" t="s">
        <v>577</v>
      </c>
      <c r="G373" s="146" t="s">
        <v>251</v>
      </c>
      <c r="H373" s="147">
        <v>1</v>
      </c>
      <c r="I373" s="27"/>
      <c r="J373" s="148">
        <f>ROUND(I373*H373,0)</f>
        <v>0</v>
      </c>
      <c r="K373" s="145" t="s">
        <v>252</v>
      </c>
      <c r="L373" s="50"/>
      <c r="M373" s="149" t="s">
        <v>1</v>
      </c>
      <c r="N373" s="150" t="s">
        <v>42</v>
      </c>
      <c r="P373" s="151">
        <f>O373*H373</f>
        <v>0</v>
      </c>
      <c r="Q373" s="151">
        <v>8.0610000000000001E-2</v>
      </c>
      <c r="R373" s="151">
        <f>Q373*H373</f>
        <v>8.0610000000000001E-2</v>
      </c>
      <c r="S373" s="151">
        <v>0</v>
      </c>
      <c r="T373" s="152">
        <f>S373*H373</f>
        <v>0</v>
      </c>
      <c r="AR373" s="28" t="s">
        <v>253</v>
      </c>
      <c r="AT373" s="28" t="s">
        <v>248</v>
      </c>
      <c r="AU373" s="28" t="s">
        <v>86</v>
      </c>
      <c r="AY373" s="17" t="s">
        <v>246</v>
      </c>
      <c r="BE373" s="29">
        <f>IF(N373="základní",J373,0)</f>
        <v>0</v>
      </c>
      <c r="BF373" s="29">
        <f>IF(N373="snížená",J373,0)</f>
        <v>0</v>
      </c>
      <c r="BG373" s="29">
        <f>IF(N373="zákl. přenesená",J373,0)</f>
        <v>0</v>
      </c>
      <c r="BH373" s="29">
        <f>IF(N373="sníž. přenesená",J373,0)</f>
        <v>0</v>
      </c>
      <c r="BI373" s="29">
        <f>IF(N373="nulová",J373,0)</f>
        <v>0</v>
      </c>
      <c r="BJ373" s="17" t="s">
        <v>8</v>
      </c>
      <c r="BK373" s="29">
        <f>ROUND(I373*H373,0)</f>
        <v>0</v>
      </c>
      <c r="BL373" s="17" t="s">
        <v>253</v>
      </c>
      <c r="BM373" s="28" t="s">
        <v>578</v>
      </c>
    </row>
    <row r="374" spans="2:65" s="1" customFormat="1" ht="33" customHeight="1" x14ac:dyDescent="0.2">
      <c r="B374" s="50"/>
      <c r="C374" s="143" t="s">
        <v>579</v>
      </c>
      <c r="D374" s="143" t="s">
        <v>248</v>
      </c>
      <c r="E374" s="144" t="s">
        <v>580</v>
      </c>
      <c r="F374" s="145" t="s">
        <v>581</v>
      </c>
      <c r="G374" s="146" t="s">
        <v>251</v>
      </c>
      <c r="H374" s="147">
        <v>1</v>
      </c>
      <c r="I374" s="27"/>
      <c r="J374" s="148">
        <f>ROUND(I374*H374,0)</f>
        <v>0</v>
      </c>
      <c r="K374" s="145" t="s">
        <v>252</v>
      </c>
      <c r="L374" s="50"/>
      <c r="M374" s="149" t="s">
        <v>1</v>
      </c>
      <c r="N374" s="150" t="s">
        <v>42</v>
      </c>
      <c r="P374" s="151">
        <f>O374*H374</f>
        <v>0</v>
      </c>
      <c r="Q374" s="151">
        <v>7.9210000000000003E-2</v>
      </c>
      <c r="R374" s="151">
        <f>Q374*H374</f>
        <v>7.9210000000000003E-2</v>
      </c>
      <c r="S374" s="151">
        <v>0</v>
      </c>
      <c r="T374" s="152">
        <f>S374*H374</f>
        <v>0</v>
      </c>
      <c r="AR374" s="28" t="s">
        <v>253</v>
      </c>
      <c r="AT374" s="28" t="s">
        <v>248</v>
      </c>
      <c r="AU374" s="28" t="s">
        <v>86</v>
      </c>
      <c r="AY374" s="17" t="s">
        <v>246</v>
      </c>
      <c r="BE374" s="29">
        <f>IF(N374="základní",J374,0)</f>
        <v>0</v>
      </c>
      <c r="BF374" s="29">
        <f>IF(N374="snížená",J374,0)</f>
        <v>0</v>
      </c>
      <c r="BG374" s="29">
        <f>IF(N374="zákl. přenesená",J374,0)</f>
        <v>0</v>
      </c>
      <c r="BH374" s="29">
        <f>IF(N374="sníž. přenesená",J374,0)</f>
        <v>0</v>
      </c>
      <c r="BI374" s="29">
        <f>IF(N374="nulová",J374,0)</f>
        <v>0</v>
      </c>
      <c r="BJ374" s="17" t="s">
        <v>8</v>
      </c>
      <c r="BK374" s="29">
        <f>ROUND(I374*H374,0)</f>
        <v>0</v>
      </c>
      <c r="BL374" s="17" t="s">
        <v>253</v>
      </c>
      <c r="BM374" s="28" t="s">
        <v>582</v>
      </c>
    </row>
    <row r="375" spans="2:65" s="11" customFormat="1" ht="22.9" customHeight="1" x14ac:dyDescent="0.2">
      <c r="B375" s="135"/>
      <c r="D375" s="24" t="s">
        <v>76</v>
      </c>
      <c r="E375" s="141" t="s">
        <v>253</v>
      </c>
      <c r="F375" s="141" t="s">
        <v>583</v>
      </c>
      <c r="J375" s="142">
        <f>BK375</f>
        <v>0</v>
      </c>
      <c r="L375" s="135"/>
      <c r="M375" s="138"/>
      <c r="P375" s="139">
        <f>SUM(P376:P388)</f>
        <v>0</v>
      </c>
      <c r="R375" s="139">
        <f>SUM(R376:R388)</f>
        <v>6.6455402502399998</v>
      </c>
      <c r="T375" s="140">
        <f>SUM(T376:T388)</f>
        <v>0</v>
      </c>
      <c r="AR375" s="24" t="s">
        <v>8</v>
      </c>
      <c r="AT375" s="25" t="s">
        <v>76</v>
      </c>
      <c r="AU375" s="25" t="s">
        <v>8</v>
      </c>
      <c r="AY375" s="24" t="s">
        <v>246</v>
      </c>
      <c r="BK375" s="26">
        <f>SUM(BK376:BK388)</f>
        <v>0</v>
      </c>
    </row>
    <row r="376" spans="2:65" s="1" customFormat="1" ht="16.5" customHeight="1" x14ac:dyDescent="0.2">
      <c r="B376" s="50"/>
      <c r="C376" s="143" t="s">
        <v>584</v>
      </c>
      <c r="D376" s="143" t="s">
        <v>248</v>
      </c>
      <c r="E376" s="144" t="s">
        <v>585</v>
      </c>
      <c r="F376" s="145" t="s">
        <v>586</v>
      </c>
      <c r="G376" s="146" t="s">
        <v>280</v>
      </c>
      <c r="H376" s="147">
        <v>2.5739999999999998</v>
      </c>
      <c r="I376" s="27"/>
      <c r="J376" s="148">
        <f>ROUND(I376*H376,0)</f>
        <v>0</v>
      </c>
      <c r="K376" s="145" t="s">
        <v>252</v>
      </c>
      <c r="L376" s="50"/>
      <c r="M376" s="149" t="s">
        <v>1</v>
      </c>
      <c r="N376" s="150" t="s">
        <v>42</v>
      </c>
      <c r="P376" s="151">
        <f>O376*H376</f>
        <v>0</v>
      </c>
      <c r="Q376" s="151">
        <v>2.5020099999999998</v>
      </c>
      <c r="R376" s="151">
        <f>Q376*H376</f>
        <v>6.4401737399999996</v>
      </c>
      <c r="S376" s="151">
        <v>0</v>
      </c>
      <c r="T376" s="152">
        <f>S376*H376</f>
        <v>0</v>
      </c>
      <c r="AR376" s="28" t="s">
        <v>253</v>
      </c>
      <c r="AT376" s="28" t="s">
        <v>248</v>
      </c>
      <c r="AU376" s="28" t="s">
        <v>86</v>
      </c>
      <c r="AY376" s="17" t="s">
        <v>246</v>
      </c>
      <c r="BE376" s="29">
        <f>IF(N376="základní",J376,0)</f>
        <v>0</v>
      </c>
      <c r="BF376" s="29">
        <f>IF(N376="snížená",J376,0)</f>
        <v>0</v>
      </c>
      <c r="BG376" s="29">
        <f>IF(N376="zákl. přenesená",J376,0)</f>
        <v>0</v>
      </c>
      <c r="BH376" s="29">
        <f>IF(N376="sníž. přenesená",J376,0)</f>
        <v>0</v>
      </c>
      <c r="BI376" s="29">
        <f>IF(N376="nulová",J376,0)</f>
        <v>0</v>
      </c>
      <c r="BJ376" s="17" t="s">
        <v>8</v>
      </c>
      <c r="BK376" s="29">
        <f>ROUND(I376*H376,0)</f>
        <v>0</v>
      </c>
      <c r="BL376" s="17" t="s">
        <v>253</v>
      </c>
      <c r="BM376" s="28" t="s">
        <v>587</v>
      </c>
    </row>
    <row r="377" spans="2:65" s="12" customFormat="1" x14ac:dyDescent="0.2">
      <c r="B377" s="153"/>
      <c r="D377" s="154" t="s">
        <v>255</v>
      </c>
      <c r="E377" s="30" t="s">
        <v>1</v>
      </c>
      <c r="F377" s="155" t="s">
        <v>588</v>
      </c>
      <c r="H377" s="156">
        <v>2.5739999999999998</v>
      </c>
      <c r="L377" s="153"/>
      <c r="M377" s="157"/>
      <c r="T377" s="158"/>
      <c r="AT377" s="30" t="s">
        <v>255</v>
      </c>
      <c r="AU377" s="30" t="s">
        <v>86</v>
      </c>
      <c r="AV377" s="12" t="s">
        <v>86</v>
      </c>
      <c r="AW377" s="12" t="s">
        <v>33</v>
      </c>
      <c r="AX377" s="12" t="s">
        <v>8</v>
      </c>
      <c r="AY377" s="30" t="s">
        <v>246</v>
      </c>
    </row>
    <row r="378" spans="2:65" s="1" customFormat="1" ht="24.2" customHeight="1" x14ac:dyDescent="0.2">
      <c r="B378" s="50"/>
      <c r="C378" s="143" t="s">
        <v>589</v>
      </c>
      <c r="D378" s="143" t="s">
        <v>248</v>
      </c>
      <c r="E378" s="144" t="s">
        <v>590</v>
      </c>
      <c r="F378" s="145" t="s">
        <v>591</v>
      </c>
      <c r="G378" s="146" t="s">
        <v>251</v>
      </c>
      <c r="H378" s="147">
        <v>10.295999999999999</v>
      </c>
      <c r="I378" s="27"/>
      <c r="J378" s="148">
        <f>ROUND(I378*H378,0)</f>
        <v>0</v>
      </c>
      <c r="K378" s="145" t="s">
        <v>252</v>
      </c>
      <c r="L378" s="50"/>
      <c r="M378" s="149" t="s">
        <v>1</v>
      </c>
      <c r="N378" s="150" t="s">
        <v>42</v>
      </c>
      <c r="P378" s="151">
        <f>O378*H378</f>
        <v>0</v>
      </c>
      <c r="Q378" s="151">
        <v>5.3261999999999997E-3</v>
      </c>
      <c r="R378" s="151">
        <f>Q378*H378</f>
        <v>5.4838555199999993E-2</v>
      </c>
      <c r="S378" s="151">
        <v>0</v>
      </c>
      <c r="T378" s="152">
        <f>S378*H378</f>
        <v>0</v>
      </c>
      <c r="AR378" s="28" t="s">
        <v>253</v>
      </c>
      <c r="AT378" s="28" t="s">
        <v>248</v>
      </c>
      <c r="AU378" s="28" t="s">
        <v>86</v>
      </c>
      <c r="AY378" s="17" t="s">
        <v>246</v>
      </c>
      <c r="BE378" s="29">
        <f>IF(N378="základní",J378,0)</f>
        <v>0</v>
      </c>
      <c r="BF378" s="29">
        <f>IF(N378="snížená",J378,0)</f>
        <v>0</v>
      </c>
      <c r="BG378" s="29">
        <f>IF(N378="zákl. přenesená",J378,0)</f>
        <v>0</v>
      </c>
      <c r="BH378" s="29">
        <f>IF(N378="sníž. přenesená",J378,0)</f>
        <v>0</v>
      </c>
      <c r="BI378" s="29">
        <f>IF(N378="nulová",J378,0)</f>
        <v>0</v>
      </c>
      <c r="BJ378" s="17" t="s">
        <v>8</v>
      </c>
      <c r="BK378" s="29">
        <f>ROUND(I378*H378,0)</f>
        <v>0</v>
      </c>
      <c r="BL378" s="17" t="s">
        <v>253</v>
      </c>
      <c r="BM378" s="28" t="s">
        <v>592</v>
      </c>
    </row>
    <row r="379" spans="2:65" s="12" customFormat="1" x14ac:dyDescent="0.2">
      <c r="B379" s="153"/>
      <c r="D379" s="154" t="s">
        <v>255</v>
      </c>
      <c r="E379" s="30" t="s">
        <v>1</v>
      </c>
      <c r="F379" s="155" t="s">
        <v>593</v>
      </c>
      <c r="H379" s="156">
        <v>10.295999999999999</v>
      </c>
      <c r="L379" s="153"/>
      <c r="M379" s="157"/>
      <c r="T379" s="158"/>
      <c r="AT379" s="30" t="s">
        <v>255</v>
      </c>
      <c r="AU379" s="30" t="s">
        <v>86</v>
      </c>
      <c r="AV379" s="12" t="s">
        <v>86</v>
      </c>
      <c r="AW379" s="12" t="s">
        <v>33</v>
      </c>
      <c r="AX379" s="12" t="s">
        <v>77</v>
      </c>
      <c r="AY379" s="30" t="s">
        <v>246</v>
      </c>
    </row>
    <row r="380" spans="2:65" s="13" customFormat="1" x14ac:dyDescent="0.2">
      <c r="B380" s="159"/>
      <c r="D380" s="154" t="s">
        <v>255</v>
      </c>
      <c r="E380" s="32" t="s">
        <v>1</v>
      </c>
      <c r="F380" s="160" t="s">
        <v>262</v>
      </c>
      <c r="H380" s="161">
        <v>10.295999999999999</v>
      </c>
      <c r="L380" s="159"/>
      <c r="M380" s="162"/>
      <c r="T380" s="163"/>
      <c r="AT380" s="32" t="s">
        <v>255</v>
      </c>
      <c r="AU380" s="32" t="s">
        <v>86</v>
      </c>
      <c r="AV380" s="13" t="s">
        <v>263</v>
      </c>
      <c r="AW380" s="13" t="s">
        <v>33</v>
      </c>
      <c r="AX380" s="13" t="s">
        <v>8</v>
      </c>
      <c r="AY380" s="32" t="s">
        <v>246</v>
      </c>
    </row>
    <row r="381" spans="2:65" s="1" customFormat="1" ht="24.2" customHeight="1" x14ac:dyDescent="0.2">
      <c r="B381" s="50"/>
      <c r="C381" s="143" t="s">
        <v>594</v>
      </c>
      <c r="D381" s="143" t="s">
        <v>248</v>
      </c>
      <c r="E381" s="144" t="s">
        <v>595</v>
      </c>
      <c r="F381" s="145" t="s">
        <v>596</v>
      </c>
      <c r="G381" s="146" t="s">
        <v>251</v>
      </c>
      <c r="H381" s="147">
        <v>10.295999999999999</v>
      </c>
      <c r="I381" s="27"/>
      <c r="J381" s="148">
        <f>ROUND(I381*H381,0)</f>
        <v>0</v>
      </c>
      <c r="K381" s="145" t="s">
        <v>252</v>
      </c>
      <c r="L381" s="50"/>
      <c r="M381" s="149" t="s">
        <v>1</v>
      </c>
      <c r="N381" s="150" t="s">
        <v>42</v>
      </c>
      <c r="P381" s="151">
        <f>O381*H381</f>
        <v>0</v>
      </c>
      <c r="Q381" s="151">
        <v>0</v>
      </c>
      <c r="R381" s="151">
        <f>Q381*H381</f>
        <v>0</v>
      </c>
      <c r="S381" s="151">
        <v>0</v>
      </c>
      <c r="T381" s="152">
        <f>S381*H381</f>
        <v>0</v>
      </c>
      <c r="AR381" s="28" t="s">
        <v>253</v>
      </c>
      <c r="AT381" s="28" t="s">
        <v>248</v>
      </c>
      <c r="AU381" s="28" t="s">
        <v>86</v>
      </c>
      <c r="AY381" s="17" t="s">
        <v>246</v>
      </c>
      <c r="BE381" s="29">
        <f>IF(N381="základní",J381,0)</f>
        <v>0</v>
      </c>
      <c r="BF381" s="29">
        <f>IF(N381="snížená",J381,0)</f>
        <v>0</v>
      </c>
      <c r="BG381" s="29">
        <f>IF(N381="zákl. přenesená",J381,0)</f>
        <v>0</v>
      </c>
      <c r="BH381" s="29">
        <f>IF(N381="sníž. přenesená",J381,0)</f>
        <v>0</v>
      </c>
      <c r="BI381" s="29">
        <f>IF(N381="nulová",J381,0)</f>
        <v>0</v>
      </c>
      <c r="BJ381" s="17" t="s">
        <v>8</v>
      </c>
      <c r="BK381" s="29">
        <f>ROUND(I381*H381,0)</f>
        <v>0</v>
      </c>
      <c r="BL381" s="17" t="s">
        <v>253</v>
      </c>
      <c r="BM381" s="28" t="s">
        <v>597</v>
      </c>
    </row>
    <row r="382" spans="2:65" s="1" customFormat="1" ht="24.2" customHeight="1" x14ac:dyDescent="0.2">
      <c r="B382" s="50"/>
      <c r="C382" s="143" t="s">
        <v>598</v>
      </c>
      <c r="D382" s="143" t="s">
        <v>248</v>
      </c>
      <c r="E382" s="144" t="s">
        <v>599</v>
      </c>
      <c r="F382" s="145" t="s">
        <v>600</v>
      </c>
      <c r="G382" s="146" t="s">
        <v>251</v>
      </c>
      <c r="H382" s="147">
        <v>10.295999999999999</v>
      </c>
      <c r="I382" s="27"/>
      <c r="J382" s="148">
        <f>ROUND(I382*H382,0)</f>
        <v>0</v>
      </c>
      <c r="K382" s="145" t="s">
        <v>252</v>
      </c>
      <c r="L382" s="50"/>
      <c r="M382" s="149" t="s">
        <v>1</v>
      </c>
      <c r="N382" s="150" t="s">
        <v>42</v>
      </c>
      <c r="P382" s="151">
        <f>O382*H382</f>
        <v>0</v>
      </c>
      <c r="Q382" s="151">
        <v>8.8228000000000004E-4</v>
      </c>
      <c r="R382" s="151">
        <f>Q382*H382</f>
        <v>9.0839548799999999E-3</v>
      </c>
      <c r="S382" s="151">
        <v>0</v>
      </c>
      <c r="T382" s="152">
        <f>S382*H382</f>
        <v>0</v>
      </c>
      <c r="AR382" s="28" t="s">
        <v>253</v>
      </c>
      <c r="AT382" s="28" t="s">
        <v>248</v>
      </c>
      <c r="AU382" s="28" t="s">
        <v>86</v>
      </c>
      <c r="AY382" s="17" t="s">
        <v>246</v>
      </c>
      <c r="BE382" s="29">
        <f>IF(N382="základní",J382,0)</f>
        <v>0</v>
      </c>
      <c r="BF382" s="29">
        <f>IF(N382="snížená",J382,0)</f>
        <v>0</v>
      </c>
      <c r="BG382" s="29">
        <f>IF(N382="zákl. přenesená",J382,0)</f>
        <v>0</v>
      </c>
      <c r="BH382" s="29">
        <f>IF(N382="sníž. přenesená",J382,0)</f>
        <v>0</v>
      </c>
      <c r="BI382" s="29">
        <f>IF(N382="nulová",J382,0)</f>
        <v>0</v>
      </c>
      <c r="BJ382" s="17" t="s">
        <v>8</v>
      </c>
      <c r="BK382" s="29">
        <f>ROUND(I382*H382,0)</f>
        <v>0</v>
      </c>
      <c r="BL382" s="17" t="s">
        <v>253</v>
      </c>
      <c r="BM382" s="28" t="s">
        <v>601</v>
      </c>
    </row>
    <row r="383" spans="2:65" s="12" customFormat="1" x14ac:dyDescent="0.2">
      <c r="B383" s="153"/>
      <c r="D383" s="154" t="s">
        <v>255</v>
      </c>
      <c r="E383" s="30" t="s">
        <v>1</v>
      </c>
      <c r="F383" s="155" t="s">
        <v>593</v>
      </c>
      <c r="H383" s="156">
        <v>10.295999999999999</v>
      </c>
      <c r="L383" s="153"/>
      <c r="M383" s="157"/>
      <c r="T383" s="158"/>
      <c r="AT383" s="30" t="s">
        <v>255</v>
      </c>
      <c r="AU383" s="30" t="s">
        <v>86</v>
      </c>
      <c r="AV383" s="12" t="s">
        <v>86</v>
      </c>
      <c r="AW383" s="12" t="s">
        <v>33</v>
      </c>
      <c r="AX383" s="12" t="s">
        <v>77</v>
      </c>
      <c r="AY383" s="30" t="s">
        <v>246</v>
      </c>
    </row>
    <row r="384" spans="2:65" s="13" customFormat="1" x14ac:dyDescent="0.2">
      <c r="B384" s="159"/>
      <c r="D384" s="154" t="s">
        <v>255</v>
      </c>
      <c r="E384" s="32" t="s">
        <v>1</v>
      </c>
      <c r="F384" s="160" t="s">
        <v>262</v>
      </c>
      <c r="H384" s="161">
        <v>10.295999999999999</v>
      </c>
      <c r="L384" s="159"/>
      <c r="M384" s="162"/>
      <c r="T384" s="163"/>
      <c r="AT384" s="32" t="s">
        <v>255</v>
      </c>
      <c r="AU384" s="32" t="s">
        <v>86</v>
      </c>
      <c r="AV384" s="13" t="s">
        <v>263</v>
      </c>
      <c r="AW384" s="13" t="s">
        <v>33</v>
      </c>
      <c r="AX384" s="13" t="s">
        <v>8</v>
      </c>
      <c r="AY384" s="32" t="s">
        <v>246</v>
      </c>
    </row>
    <row r="385" spans="2:65" s="1" customFormat="1" ht="24.2" customHeight="1" x14ac:dyDescent="0.2">
      <c r="B385" s="50"/>
      <c r="C385" s="143" t="s">
        <v>602</v>
      </c>
      <c r="D385" s="143" t="s">
        <v>248</v>
      </c>
      <c r="E385" s="144" t="s">
        <v>603</v>
      </c>
      <c r="F385" s="145" t="s">
        <v>604</v>
      </c>
      <c r="G385" s="146" t="s">
        <v>251</v>
      </c>
      <c r="H385" s="147">
        <v>10.295999999999999</v>
      </c>
      <c r="I385" s="27"/>
      <c r="J385" s="148">
        <f>ROUND(I385*H385,0)</f>
        <v>0</v>
      </c>
      <c r="K385" s="145" t="s">
        <v>252</v>
      </c>
      <c r="L385" s="50"/>
      <c r="M385" s="149" t="s">
        <v>1</v>
      </c>
      <c r="N385" s="150" t="s">
        <v>42</v>
      </c>
      <c r="P385" s="151">
        <f>O385*H385</f>
        <v>0</v>
      </c>
      <c r="Q385" s="151">
        <v>0</v>
      </c>
      <c r="R385" s="151">
        <f>Q385*H385</f>
        <v>0</v>
      </c>
      <c r="S385" s="151">
        <v>0</v>
      </c>
      <c r="T385" s="152">
        <f>S385*H385</f>
        <v>0</v>
      </c>
      <c r="AR385" s="28" t="s">
        <v>253</v>
      </c>
      <c r="AT385" s="28" t="s">
        <v>248</v>
      </c>
      <c r="AU385" s="28" t="s">
        <v>86</v>
      </c>
      <c r="AY385" s="17" t="s">
        <v>246</v>
      </c>
      <c r="BE385" s="29">
        <f>IF(N385="základní",J385,0)</f>
        <v>0</v>
      </c>
      <c r="BF385" s="29">
        <f>IF(N385="snížená",J385,0)</f>
        <v>0</v>
      </c>
      <c r="BG385" s="29">
        <f>IF(N385="zákl. přenesená",J385,0)</f>
        <v>0</v>
      </c>
      <c r="BH385" s="29">
        <f>IF(N385="sníž. přenesená",J385,0)</f>
        <v>0</v>
      </c>
      <c r="BI385" s="29">
        <f>IF(N385="nulová",J385,0)</f>
        <v>0</v>
      </c>
      <c r="BJ385" s="17" t="s">
        <v>8</v>
      </c>
      <c r="BK385" s="29">
        <f>ROUND(I385*H385,0)</f>
        <v>0</v>
      </c>
      <c r="BL385" s="17" t="s">
        <v>253</v>
      </c>
      <c r="BM385" s="28" t="s">
        <v>605</v>
      </c>
    </row>
    <row r="386" spans="2:65" s="1" customFormat="1" ht="16.5" customHeight="1" x14ac:dyDescent="0.2">
      <c r="B386" s="50"/>
      <c r="C386" s="143" t="s">
        <v>606</v>
      </c>
      <c r="D386" s="143" t="s">
        <v>248</v>
      </c>
      <c r="E386" s="144" t="s">
        <v>607</v>
      </c>
      <c r="F386" s="145" t="s">
        <v>608</v>
      </c>
      <c r="G386" s="146" t="s">
        <v>319</v>
      </c>
      <c r="H386" s="147">
        <v>0.13400000000000001</v>
      </c>
      <c r="I386" s="27"/>
      <c r="J386" s="148">
        <f>ROUND(I386*H386,0)</f>
        <v>0</v>
      </c>
      <c r="K386" s="145" t="s">
        <v>252</v>
      </c>
      <c r="L386" s="50"/>
      <c r="M386" s="149" t="s">
        <v>1</v>
      </c>
      <c r="N386" s="150" t="s">
        <v>42</v>
      </c>
      <c r="P386" s="151">
        <f>O386*H386</f>
        <v>0</v>
      </c>
      <c r="Q386" s="151">
        <v>1.0555522399999999</v>
      </c>
      <c r="R386" s="151">
        <f>Q386*H386</f>
        <v>0.14144400016</v>
      </c>
      <c r="S386" s="151">
        <v>0</v>
      </c>
      <c r="T386" s="152">
        <f>S386*H386</f>
        <v>0</v>
      </c>
      <c r="AR386" s="28" t="s">
        <v>253</v>
      </c>
      <c r="AT386" s="28" t="s">
        <v>248</v>
      </c>
      <c r="AU386" s="28" t="s">
        <v>86</v>
      </c>
      <c r="AY386" s="17" t="s">
        <v>246</v>
      </c>
      <c r="BE386" s="29">
        <f>IF(N386="základní",J386,0)</f>
        <v>0</v>
      </c>
      <c r="BF386" s="29">
        <f>IF(N386="snížená",J386,0)</f>
        <v>0</v>
      </c>
      <c r="BG386" s="29">
        <f>IF(N386="zákl. přenesená",J386,0)</f>
        <v>0</v>
      </c>
      <c r="BH386" s="29">
        <f>IF(N386="sníž. přenesená",J386,0)</f>
        <v>0</v>
      </c>
      <c r="BI386" s="29">
        <f>IF(N386="nulová",J386,0)</f>
        <v>0</v>
      </c>
      <c r="BJ386" s="17" t="s">
        <v>8</v>
      </c>
      <c r="BK386" s="29">
        <f>ROUND(I386*H386,0)</f>
        <v>0</v>
      </c>
      <c r="BL386" s="17" t="s">
        <v>253</v>
      </c>
      <c r="BM386" s="28" t="s">
        <v>609</v>
      </c>
    </row>
    <row r="387" spans="2:65" s="12" customFormat="1" x14ac:dyDescent="0.2">
      <c r="B387" s="153"/>
      <c r="D387" s="154" t="s">
        <v>255</v>
      </c>
      <c r="E387" s="30" t="s">
        <v>1</v>
      </c>
      <c r="F387" s="155" t="s">
        <v>610</v>
      </c>
      <c r="H387" s="156">
        <v>0.13400000000000001</v>
      </c>
      <c r="L387" s="153"/>
      <c r="M387" s="157"/>
      <c r="T387" s="158"/>
      <c r="AT387" s="30" t="s">
        <v>255</v>
      </c>
      <c r="AU387" s="30" t="s">
        <v>86</v>
      </c>
      <c r="AV387" s="12" t="s">
        <v>86</v>
      </c>
      <c r="AW387" s="12" t="s">
        <v>33</v>
      </c>
      <c r="AX387" s="12" t="s">
        <v>77</v>
      </c>
      <c r="AY387" s="30" t="s">
        <v>246</v>
      </c>
    </row>
    <row r="388" spans="2:65" s="13" customFormat="1" x14ac:dyDescent="0.2">
      <c r="B388" s="159"/>
      <c r="D388" s="154" t="s">
        <v>255</v>
      </c>
      <c r="E388" s="32" t="s">
        <v>1</v>
      </c>
      <c r="F388" s="160" t="s">
        <v>262</v>
      </c>
      <c r="H388" s="161">
        <v>0.13400000000000001</v>
      </c>
      <c r="L388" s="159"/>
      <c r="M388" s="162"/>
      <c r="T388" s="163"/>
      <c r="AT388" s="32" t="s">
        <v>255</v>
      </c>
      <c r="AU388" s="32" t="s">
        <v>86</v>
      </c>
      <c r="AV388" s="13" t="s">
        <v>263</v>
      </c>
      <c r="AW388" s="13" t="s">
        <v>33</v>
      </c>
      <c r="AX388" s="13" t="s">
        <v>8</v>
      </c>
      <c r="AY388" s="32" t="s">
        <v>246</v>
      </c>
    </row>
    <row r="389" spans="2:65" s="11" customFormat="1" ht="22.9" customHeight="1" x14ac:dyDescent="0.2">
      <c r="B389" s="135"/>
      <c r="D389" s="24" t="s">
        <v>76</v>
      </c>
      <c r="E389" s="141" t="s">
        <v>271</v>
      </c>
      <c r="F389" s="141" t="s">
        <v>611</v>
      </c>
      <c r="J389" s="142">
        <f>BK389</f>
        <v>0</v>
      </c>
      <c r="L389" s="135"/>
      <c r="M389" s="138"/>
      <c r="P389" s="139">
        <f>SUM(P390:P412)</f>
        <v>0</v>
      </c>
      <c r="R389" s="139">
        <f>SUM(R390:R412)</f>
        <v>142.28502280000001</v>
      </c>
      <c r="T389" s="140">
        <f>SUM(T390:T412)</f>
        <v>0</v>
      </c>
      <c r="AR389" s="24" t="s">
        <v>8</v>
      </c>
      <c r="AT389" s="25" t="s">
        <v>76</v>
      </c>
      <c r="AU389" s="25" t="s">
        <v>8</v>
      </c>
      <c r="AY389" s="24" t="s">
        <v>246</v>
      </c>
      <c r="BK389" s="26">
        <f>SUM(BK390:BK412)</f>
        <v>0</v>
      </c>
    </row>
    <row r="390" spans="2:65" s="1" customFormat="1" ht="24.2" customHeight="1" x14ac:dyDescent="0.2">
      <c r="B390" s="50"/>
      <c r="C390" s="143" t="s">
        <v>612</v>
      </c>
      <c r="D390" s="143" t="s">
        <v>248</v>
      </c>
      <c r="E390" s="144" t="s">
        <v>613</v>
      </c>
      <c r="F390" s="145" t="s">
        <v>614</v>
      </c>
      <c r="G390" s="146" t="s">
        <v>251</v>
      </c>
      <c r="H390" s="147">
        <v>45</v>
      </c>
      <c r="I390" s="27"/>
      <c r="J390" s="148">
        <f>ROUND(I390*H390,0)</f>
        <v>0</v>
      </c>
      <c r="K390" s="145" t="s">
        <v>252</v>
      </c>
      <c r="L390" s="50"/>
      <c r="M390" s="149" t="s">
        <v>1</v>
      </c>
      <c r="N390" s="150" t="s">
        <v>42</v>
      </c>
      <c r="P390" s="151">
        <f>O390*H390</f>
        <v>0</v>
      </c>
      <c r="Q390" s="151">
        <v>0</v>
      </c>
      <c r="R390" s="151">
        <f>Q390*H390</f>
        <v>0</v>
      </c>
      <c r="S390" s="151">
        <v>0</v>
      </c>
      <c r="T390" s="152">
        <f>S390*H390</f>
        <v>0</v>
      </c>
      <c r="AR390" s="28" t="s">
        <v>253</v>
      </c>
      <c r="AT390" s="28" t="s">
        <v>248</v>
      </c>
      <c r="AU390" s="28" t="s">
        <v>86</v>
      </c>
      <c r="AY390" s="17" t="s">
        <v>246</v>
      </c>
      <c r="BE390" s="29">
        <f>IF(N390="základní",J390,0)</f>
        <v>0</v>
      </c>
      <c r="BF390" s="29">
        <f>IF(N390="snížená",J390,0)</f>
        <v>0</v>
      </c>
      <c r="BG390" s="29">
        <f>IF(N390="zákl. přenesená",J390,0)</f>
        <v>0</v>
      </c>
      <c r="BH390" s="29">
        <f>IF(N390="sníž. přenesená",J390,0)</f>
        <v>0</v>
      </c>
      <c r="BI390" s="29">
        <f>IF(N390="nulová",J390,0)</f>
        <v>0</v>
      </c>
      <c r="BJ390" s="17" t="s">
        <v>8</v>
      </c>
      <c r="BK390" s="29">
        <f>ROUND(I390*H390,0)</f>
        <v>0</v>
      </c>
      <c r="BL390" s="17" t="s">
        <v>253</v>
      </c>
      <c r="BM390" s="28" t="s">
        <v>615</v>
      </c>
    </row>
    <row r="391" spans="2:65" s="12" customFormat="1" x14ac:dyDescent="0.2">
      <c r="B391" s="153"/>
      <c r="D391" s="154" t="s">
        <v>255</v>
      </c>
      <c r="E391" s="30" t="s">
        <v>1</v>
      </c>
      <c r="F391" s="155" t="s">
        <v>330</v>
      </c>
      <c r="H391" s="156">
        <v>30</v>
      </c>
      <c r="L391" s="153"/>
      <c r="M391" s="157"/>
      <c r="T391" s="158"/>
      <c r="AT391" s="30" t="s">
        <v>255</v>
      </c>
      <c r="AU391" s="30" t="s">
        <v>86</v>
      </c>
      <c r="AV391" s="12" t="s">
        <v>86</v>
      </c>
      <c r="AW391" s="12" t="s">
        <v>33</v>
      </c>
      <c r="AX391" s="12" t="s">
        <v>77</v>
      </c>
      <c r="AY391" s="30" t="s">
        <v>246</v>
      </c>
    </row>
    <row r="392" spans="2:65" s="12" customFormat="1" x14ac:dyDescent="0.2">
      <c r="B392" s="153"/>
      <c r="D392" s="154" t="s">
        <v>255</v>
      </c>
      <c r="E392" s="30" t="s">
        <v>1</v>
      </c>
      <c r="F392" s="155" t="s">
        <v>331</v>
      </c>
      <c r="H392" s="156">
        <v>15</v>
      </c>
      <c r="L392" s="153"/>
      <c r="M392" s="157"/>
      <c r="T392" s="158"/>
      <c r="AT392" s="30" t="s">
        <v>255</v>
      </c>
      <c r="AU392" s="30" t="s">
        <v>86</v>
      </c>
      <c r="AV392" s="12" t="s">
        <v>86</v>
      </c>
      <c r="AW392" s="12" t="s">
        <v>33</v>
      </c>
      <c r="AX392" s="12" t="s">
        <v>77</v>
      </c>
      <c r="AY392" s="30" t="s">
        <v>246</v>
      </c>
    </row>
    <row r="393" spans="2:65" s="13" customFormat="1" x14ac:dyDescent="0.2">
      <c r="B393" s="159"/>
      <c r="D393" s="154" t="s">
        <v>255</v>
      </c>
      <c r="E393" s="32" t="s">
        <v>1</v>
      </c>
      <c r="F393" s="160" t="s">
        <v>262</v>
      </c>
      <c r="H393" s="161">
        <v>45</v>
      </c>
      <c r="L393" s="159"/>
      <c r="M393" s="162"/>
      <c r="T393" s="163"/>
      <c r="AT393" s="32" t="s">
        <v>255</v>
      </c>
      <c r="AU393" s="32" t="s">
        <v>86</v>
      </c>
      <c r="AV393" s="13" t="s">
        <v>263</v>
      </c>
      <c r="AW393" s="13" t="s">
        <v>33</v>
      </c>
      <c r="AX393" s="13" t="s">
        <v>8</v>
      </c>
      <c r="AY393" s="32" t="s">
        <v>246</v>
      </c>
    </row>
    <row r="394" spans="2:65" s="1" customFormat="1" ht="24.2" customHeight="1" x14ac:dyDescent="0.2">
      <c r="B394" s="50"/>
      <c r="C394" s="143" t="s">
        <v>616</v>
      </c>
      <c r="D394" s="143" t="s">
        <v>248</v>
      </c>
      <c r="E394" s="144" t="s">
        <v>617</v>
      </c>
      <c r="F394" s="145" t="s">
        <v>618</v>
      </c>
      <c r="G394" s="146" t="s">
        <v>251</v>
      </c>
      <c r="H394" s="147">
        <v>45</v>
      </c>
      <c r="I394" s="27"/>
      <c r="J394" s="148">
        <f>ROUND(I394*H394,0)</f>
        <v>0</v>
      </c>
      <c r="K394" s="145" t="s">
        <v>252</v>
      </c>
      <c r="L394" s="50"/>
      <c r="M394" s="149" t="s">
        <v>1</v>
      </c>
      <c r="N394" s="150" t="s">
        <v>42</v>
      </c>
      <c r="P394" s="151">
        <f>O394*H394</f>
        <v>0</v>
      </c>
      <c r="Q394" s="151">
        <v>0</v>
      </c>
      <c r="R394" s="151">
        <f>Q394*H394</f>
        <v>0</v>
      </c>
      <c r="S394" s="151">
        <v>0</v>
      </c>
      <c r="T394" s="152">
        <f>S394*H394</f>
        <v>0</v>
      </c>
      <c r="AR394" s="28" t="s">
        <v>253</v>
      </c>
      <c r="AT394" s="28" t="s">
        <v>248</v>
      </c>
      <c r="AU394" s="28" t="s">
        <v>86</v>
      </c>
      <c r="AY394" s="17" t="s">
        <v>246</v>
      </c>
      <c r="BE394" s="29">
        <f>IF(N394="základní",J394,0)</f>
        <v>0</v>
      </c>
      <c r="BF394" s="29">
        <f>IF(N394="snížená",J394,0)</f>
        <v>0</v>
      </c>
      <c r="BG394" s="29">
        <f>IF(N394="zákl. přenesená",J394,0)</f>
        <v>0</v>
      </c>
      <c r="BH394" s="29">
        <f>IF(N394="sníž. přenesená",J394,0)</f>
        <v>0</v>
      </c>
      <c r="BI394" s="29">
        <f>IF(N394="nulová",J394,0)</f>
        <v>0</v>
      </c>
      <c r="BJ394" s="17" t="s">
        <v>8</v>
      </c>
      <c r="BK394" s="29">
        <f>ROUND(I394*H394,0)</f>
        <v>0</v>
      </c>
      <c r="BL394" s="17" t="s">
        <v>253</v>
      </c>
      <c r="BM394" s="28" t="s">
        <v>619</v>
      </c>
    </row>
    <row r="395" spans="2:65" s="12" customFormat="1" x14ac:dyDescent="0.2">
      <c r="B395" s="153"/>
      <c r="D395" s="154" t="s">
        <v>255</v>
      </c>
      <c r="E395" s="30" t="s">
        <v>1</v>
      </c>
      <c r="F395" s="155" t="s">
        <v>330</v>
      </c>
      <c r="H395" s="156">
        <v>30</v>
      </c>
      <c r="L395" s="153"/>
      <c r="M395" s="157"/>
      <c r="T395" s="158"/>
      <c r="AT395" s="30" t="s">
        <v>255</v>
      </c>
      <c r="AU395" s="30" t="s">
        <v>86</v>
      </c>
      <c r="AV395" s="12" t="s">
        <v>86</v>
      </c>
      <c r="AW395" s="12" t="s">
        <v>33</v>
      </c>
      <c r="AX395" s="12" t="s">
        <v>77</v>
      </c>
      <c r="AY395" s="30" t="s">
        <v>246</v>
      </c>
    </row>
    <row r="396" spans="2:65" s="12" customFormat="1" x14ac:dyDescent="0.2">
      <c r="B396" s="153"/>
      <c r="D396" s="154" t="s">
        <v>255</v>
      </c>
      <c r="E396" s="30" t="s">
        <v>1</v>
      </c>
      <c r="F396" s="155" t="s">
        <v>331</v>
      </c>
      <c r="H396" s="156">
        <v>15</v>
      </c>
      <c r="L396" s="153"/>
      <c r="M396" s="157"/>
      <c r="T396" s="158"/>
      <c r="AT396" s="30" t="s">
        <v>255</v>
      </c>
      <c r="AU396" s="30" t="s">
        <v>86</v>
      </c>
      <c r="AV396" s="12" t="s">
        <v>86</v>
      </c>
      <c r="AW396" s="12" t="s">
        <v>33</v>
      </c>
      <c r="AX396" s="12" t="s">
        <v>77</v>
      </c>
      <c r="AY396" s="30" t="s">
        <v>246</v>
      </c>
    </row>
    <row r="397" spans="2:65" s="13" customFormat="1" x14ac:dyDescent="0.2">
      <c r="B397" s="159"/>
      <c r="D397" s="154" t="s">
        <v>255</v>
      </c>
      <c r="E397" s="32" t="s">
        <v>1</v>
      </c>
      <c r="F397" s="160" t="s">
        <v>262</v>
      </c>
      <c r="H397" s="161">
        <v>45</v>
      </c>
      <c r="L397" s="159"/>
      <c r="M397" s="162"/>
      <c r="T397" s="163"/>
      <c r="AT397" s="32" t="s">
        <v>255</v>
      </c>
      <c r="AU397" s="32" t="s">
        <v>86</v>
      </c>
      <c r="AV397" s="13" t="s">
        <v>263</v>
      </c>
      <c r="AW397" s="13" t="s">
        <v>33</v>
      </c>
      <c r="AX397" s="13" t="s">
        <v>8</v>
      </c>
      <c r="AY397" s="32" t="s">
        <v>246</v>
      </c>
    </row>
    <row r="398" spans="2:65" s="1" customFormat="1" ht="33" customHeight="1" x14ac:dyDescent="0.2">
      <c r="B398" s="50"/>
      <c r="C398" s="143" t="s">
        <v>620</v>
      </c>
      <c r="D398" s="143" t="s">
        <v>248</v>
      </c>
      <c r="E398" s="144" t="s">
        <v>621</v>
      </c>
      <c r="F398" s="145" t="s">
        <v>622</v>
      </c>
      <c r="G398" s="146" t="s">
        <v>251</v>
      </c>
      <c r="H398" s="147">
        <v>30</v>
      </c>
      <c r="I398" s="27"/>
      <c r="J398" s="148">
        <f>ROUND(I398*H398,0)</f>
        <v>0</v>
      </c>
      <c r="K398" s="145" t="s">
        <v>252</v>
      </c>
      <c r="L398" s="50"/>
      <c r="M398" s="149" t="s">
        <v>1</v>
      </c>
      <c r="N398" s="150" t="s">
        <v>42</v>
      </c>
      <c r="P398" s="151">
        <f>O398*H398</f>
        <v>0</v>
      </c>
      <c r="Q398" s="151">
        <v>0</v>
      </c>
      <c r="R398" s="151">
        <f>Q398*H398</f>
        <v>0</v>
      </c>
      <c r="S398" s="151">
        <v>0</v>
      </c>
      <c r="T398" s="152">
        <f>S398*H398</f>
        <v>0</v>
      </c>
      <c r="AR398" s="28" t="s">
        <v>253</v>
      </c>
      <c r="AT398" s="28" t="s">
        <v>248</v>
      </c>
      <c r="AU398" s="28" t="s">
        <v>86</v>
      </c>
      <c r="AY398" s="17" t="s">
        <v>246</v>
      </c>
      <c r="BE398" s="29">
        <f>IF(N398="základní",J398,0)</f>
        <v>0</v>
      </c>
      <c r="BF398" s="29">
        <f>IF(N398="snížená",J398,0)</f>
        <v>0</v>
      </c>
      <c r="BG398" s="29">
        <f>IF(N398="zákl. přenesená",J398,0)</f>
        <v>0</v>
      </c>
      <c r="BH398" s="29">
        <f>IF(N398="sníž. přenesená",J398,0)</f>
        <v>0</v>
      </c>
      <c r="BI398" s="29">
        <f>IF(N398="nulová",J398,0)</f>
        <v>0</v>
      </c>
      <c r="BJ398" s="17" t="s">
        <v>8</v>
      </c>
      <c r="BK398" s="29">
        <f>ROUND(I398*H398,0)</f>
        <v>0</v>
      </c>
      <c r="BL398" s="17" t="s">
        <v>253</v>
      </c>
      <c r="BM398" s="28" t="s">
        <v>623</v>
      </c>
    </row>
    <row r="399" spans="2:65" s="12" customFormat="1" x14ac:dyDescent="0.2">
      <c r="B399" s="153"/>
      <c r="D399" s="154" t="s">
        <v>255</v>
      </c>
      <c r="E399" s="30" t="s">
        <v>1</v>
      </c>
      <c r="F399" s="155" t="s">
        <v>330</v>
      </c>
      <c r="H399" s="156">
        <v>30</v>
      </c>
      <c r="L399" s="153"/>
      <c r="M399" s="157"/>
      <c r="T399" s="158"/>
      <c r="AT399" s="30" t="s">
        <v>255</v>
      </c>
      <c r="AU399" s="30" t="s">
        <v>86</v>
      </c>
      <c r="AV399" s="12" t="s">
        <v>86</v>
      </c>
      <c r="AW399" s="12" t="s">
        <v>33</v>
      </c>
      <c r="AX399" s="12" t="s">
        <v>8</v>
      </c>
      <c r="AY399" s="30" t="s">
        <v>246</v>
      </c>
    </row>
    <row r="400" spans="2:65" s="1" customFormat="1" ht="24.2" customHeight="1" x14ac:dyDescent="0.2">
      <c r="B400" s="50"/>
      <c r="C400" s="143" t="s">
        <v>624</v>
      </c>
      <c r="D400" s="143" t="s">
        <v>248</v>
      </c>
      <c r="E400" s="144" t="s">
        <v>625</v>
      </c>
      <c r="F400" s="145" t="s">
        <v>626</v>
      </c>
      <c r="G400" s="146" t="s">
        <v>251</v>
      </c>
      <c r="H400" s="147">
        <v>30</v>
      </c>
      <c r="I400" s="27"/>
      <c r="J400" s="148">
        <f>ROUND(I400*H400,0)</f>
        <v>0</v>
      </c>
      <c r="K400" s="145" t="s">
        <v>252</v>
      </c>
      <c r="L400" s="50"/>
      <c r="M400" s="149" t="s">
        <v>1</v>
      </c>
      <c r="N400" s="150" t="s">
        <v>42</v>
      </c>
      <c r="P400" s="151">
        <f>O400*H400</f>
        <v>0</v>
      </c>
      <c r="Q400" s="151">
        <v>0</v>
      </c>
      <c r="R400" s="151">
        <f>Q400*H400</f>
        <v>0</v>
      </c>
      <c r="S400" s="151">
        <v>0</v>
      </c>
      <c r="T400" s="152">
        <f>S400*H400</f>
        <v>0</v>
      </c>
      <c r="AR400" s="28" t="s">
        <v>253</v>
      </c>
      <c r="AT400" s="28" t="s">
        <v>248</v>
      </c>
      <c r="AU400" s="28" t="s">
        <v>86</v>
      </c>
      <c r="AY400" s="17" t="s">
        <v>246</v>
      </c>
      <c r="BE400" s="29">
        <f>IF(N400="základní",J400,0)</f>
        <v>0</v>
      </c>
      <c r="BF400" s="29">
        <f>IF(N400="snížená",J400,0)</f>
        <v>0</v>
      </c>
      <c r="BG400" s="29">
        <f>IF(N400="zákl. přenesená",J400,0)</f>
        <v>0</v>
      </c>
      <c r="BH400" s="29">
        <f>IF(N400="sníž. přenesená",J400,0)</f>
        <v>0</v>
      </c>
      <c r="BI400" s="29">
        <f>IF(N400="nulová",J400,0)</f>
        <v>0</v>
      </c>
      <c r="BJ400" s="17" t="s">
        <v>8</v>
      </c>
      <c r="BK400" s="29">
        <f>ROUND(I400*H400,0)</f>
        <v>0</v>
      </c>
      <c r="BL400" s="17" t="s">
        <v>253</v>
      </c>
      <c r="BM400" s="28" t="s">
        <v>627</v>
      </c>
    </row>
    <row r="401" spans="2:65" s="12" customFormat="1" x14ac:dyDescent="0.2">
      <c r="B401" s="153"/>
      <c r="D401" s="154" t="s">
        <v>255</v>
      </c>
      <c r="E401" s="30" t="s">
        <v>1</v>
      </c>
      <c r="F401" s="155" t="s">
        <v>330</v>
      </c>
      <c r="H401" s="156">
        <v>30</v>
      </c>
      <c r="L401" s="153"/>
      <c r="M401" s="157"/>
      <c r="T401" s="158"/>
      <c r="AT401" s="30" t="s">
        <v>255</v>
      </c>
      <c r="AU401" s="30" t="s">
        <v>86</v>
      </c>
      <c r="AV401" s="12" t="s">
        <v>86</v>
      </c>
      <c r="AW401" s="12" t="s">
        <v>33</v>
      </c>
      <c r="AX401" s="12" t="s">
        <v>8</v>
      </c>
      <c r="AY401" s="30" t="s">
        <v>246</v>
      </c>
    </row>
    <row r="402" spans="2:65" s="1" customFormat="1" ht="24.2" customHeight="1" x14ac:dyDescent="0.2">
      <c r="B402" s="50"/>
      <c r="C402" s="143" t="s">
        <v>628</v>
      </c>
      <c r="D402" s="143" t="s">
        <v>248</v>
      </c>
      <c r="E402" s="144" t="s">
        <v>629</v>
      </c>
      <c r="F402" s="145" t="s">
        <v>630</v>
      </c>
      <c r="G402" s="146" t="s">
        <v>251</v>
      </c>
      <c r="H402" s="147">
        <v>60</v>
      </c>
      <c r="I402" s="27"/>
      <c r="J402" s="148">
        <f>ROUND(I402*H402,0)</f>
        <v>0</v>
      </c>
      <c r="K402" s="145" t="s">
        <v>252</v>
      </c>
      <c r="L402" s="50"/>
      <c r="M402" s="149" t="s">
        <v>1</v>
      </c>
      <c r="N402" s="150" t="s">
        <v>42</v>
      </c>
      <c r="P402" s="151">
        <f>O402*H402</f>
        <v>0</v>
      </c>
      <c r="Q402" s="151">
        <v>0</v>
      </c>
      <c r="R402" s="151">
        <f>Q402*H402</f>
        <v>0</v>
      </c>
      <c r="S402" s="151">
        <v>0</v>
      </c>
      <c r="T402" s="152">
        <f>S402*H402</f>
        <v>0</v>
      </c>
      <c r="AR402" s="28" t="s">
        <v>253</v>
      </c>
      <c r="AT402" s="28" t="s">
        <v>248</v>
      </c>
      <c r="AU402" s="28" t="s">
        <v>86</v>
      </c>
      <c r="AY402" s="17" t="s">
        <v>246</v>
      </c>
      <c r="BE402" s="29">
        <f>IF(N402="základní",J402,0)</f>
        <v>0</v>
      </c>
      <c r="BF402" s="29">
        <f>IF(N402="snížená",J402,0)</f>
        <v>0</v>
      </c>
      <c r="BG402" s="29">
        <f>IF(N402="zákl. přenesená",J402,0)</f>
        <v>0</v>
      </c>
      <c r="BH402" s="29">
        <f>IF(N402="sníž. přenesená",J402,0)</f>
        <v>0</v>
      </c>
      <c r="BI402" s="29">
        <f>IF(N402="nulová",J402,0)</f>
        <v>0</v>
      </c>
      <c r="BJ402" s="17" t="s">
        <v>8</v>
      </c>
      <c r="BK402" s="29">
        <f>ROUND(I402*H402,0)</f>
        <v>0</v>
      </c>
      <c r="BL402" s="17" t="s">
        <v>253</v>
      </c>
      <c r="BM402" s="28" t="s">
        <v>631</v>
      </c>
    </row>
    <row r="403" spans="2:65" s="12" customFormat="1" x14ac:dyDescent="0.2">
      <c r="B403" s="153"/>
      <c r="D403" s="154" t="s">
        <v>255</v>
      </c>
      <c r="E403" s="30" t="s">
        <v>1</v>
      </c>
      <c r="F403" s="155" t="s">
        <v>632</v>
      </c>
      <c r="H403" s="156">
        <v>60</v>
      </c>
      <c r="L403" s="153"/>
      <c r="M403" s="157"/>
      <c r="T403" s="158"/>
      <c r="AT403" s="30" t="s">
        <v>255</v>
      </c>
      <c r="AU403" s="30" t="s">
        <v>86</v>
      </c>
      <c r="AV403" s="12" t="s">
        <v>86</v>
      </c>
      <c r="AW403" s="12" t="s">
        <v>33</v>
      </c>
      <c r="AX403" s="12" t="s">
        <v>8</v>
      </c>
      <c r="AY403" s="30" t="s">
        <v>246</v>
      </c>
    </row>
    <row r="404" spans="2:65" s="1" customFormat="1" ht="33" customHeight="1" x14ac:dyDescent="0.2">
      <c r="B404" s="50"/>
      <c r="C404" s="143" t="s">
        <v>633</v>
      </c>
      <c r="D404" s="143" t="s">
        <v>248</v>
      </c>
      <c r="E404" s="144" t="s">
        <v>634</v>
      </c>
      <c r="F404" s="145" t="s">
        <v>635</v>
      </c>
      <c r="G404" s="146" t="s">
        <v>251</v>
      </c>
      <c r="H404" s="147">
        <v>30</v>
      </c>
      <c r="I404" s="27"/>
      <c r="J404" s="148">
        <f>ROUND(I404*H404,0)</f>
        <v>0</v>
      </c>
      <c r="K404" s="145" t="s">
        <v>252</v>
      </c>
      <c r="L404" s="50"/>
      <c r="M404" s="149" t="s">
        <v>1</v>
      </c>
      <c r="N404" s="150" t="s">
        <v>42</v>
      </c>
      <c r="P404" s="151">
        <f>O404*H404</f>
        <v>0</v>
      </c>
      <c r="Q404" s="151">
        <v>0</v>
      </c>
      <c r="R404" s="151">
        <f>Q404*H404</f>
        <v>0</v>
      </c>
      <c r="S404" s="151">
        <v>0</v>
      </c>
      <c r="T404" s="152">
        <f>S404*H404</f>
        <v>0</v>
      </c>
      <c r="AR404" s="28" t="s">
        <v>253</v>
      </c>
      <c r="AT404" s="28" t="s">
        <v>248</v>
      </c>
      <c r="AU404" s="28" t="s">
        <v>86</v>
      </c>
      <c r="AY404" s="17" t="s">
        <v>246</v>
      </c>
      <c r="BE404" s="29">
        <f>IF(N404="základní",J404,0)</f>
        <v>0</v>
      </c>
      <c r="BF404" s="29">
        <f>IF(N404="snížená",J404,0)</f>
        <v>0</v>
      </c>
      <c r="BG404" s="29">
        <f>IF(N404="zákl. přenesená",J404,0)</f>
        <v>0</v>
      </c>
      <c r="BH404" s="29">
        <f>IF(N404="sníž. přenesená",J404,0)</f>
        <v>0</v>
      </c>
      <c r="BI404" s="29">
        <f>IF(N404="nulová",J404,0)</f>
        <v>0</v>
      </c>
      <c r="BJ404" s="17" t="s">
        <v>8</v>
      </c>
      <c r="BK404" s="29">
        <f>ROUND(I404*H404,0)</f>
        <v>0</v>
      </c>
      <c r="BL404" s="17" t="s">
        <v>253</v>
      </c>
      <c r="BM404" s="28" t="s">
        <v>636</v>
      </c>
    </row>
    <row r="405" spans="2:65" s="12" customFormat="1" x14ac:dyDescent="0.2">
      <c r="B405" s="153"/>
      <c r="D405" s="154" t="s">
        <v>255</v>
      </c>
      <c r="E405" s="30" t="s">
        <v>1</v>
      </c>
      <c r="F405" s="155" t="s">
        <v>330</v>
      </c>
      <c r="H405" s="156">
        <v>30</v>
      </c>
      <c r="L405" s="153"/>
      <c r="M405" s="157"/>
      <c r="T405" s="158"/>
      <c r="AT405" s="30" t="s">
        <v>255</v>
      </c>
      <c r="AU405" s="30" t="s">
        <v>86</v>
      </c>
      <c r="AV405" s="12" t="s">
        <v>86</v>
      </c>
      <c r="AW405" s="12" t="s">
        <v>33</v>
      </c>
      <c r="AX405" s="12" t="s">
        <v>8</v>
      </c>
      <c r="AY405" s="30" t="s">
        <v>246</v>
      </c>
    </row>
    <row r="406" spans="2:65" s="1" customFormat="1" ht="33" customHeight="1" x14ac:dyDescent="0.2">
      <c r="B406" s="50"/>
      <c r="C406" s="143" t="s">
        <v>637</v>
      </c>
      <c r="D406" s="143" t="s">
        <v>248</v>
      </c>
      <c r="E406" s="144" t="s">
        <v>638</v>
      </c>
      <c r="F406" s="145" t="s">
        <v>639</v>
      </c>
      <c r="G406" s="146" t="s">
        <v>251</v>
      </c>
      <c r="H406" s="147">
        <v>250</v>
      </c>
      <c r="I406" s="27"/>
      <c r="J406" s="148">
        <f>ROUND(I406*H406,0)</f>
        <v>0</v>
      </c>
      <c r="K406" s="145" t="s">
        <v>252</v>
      </c>
      <c r="L406" s="50"/>
      <c r="M406" s="149" t="s">
        <v>1</v>
      </c>
      <c r="N406" s="150" t="s">
        <v>42</v>
      </c>
      <c r="P406" s="151">
        <f>O406*H406</f>
        <v>0</v>
      </c>
      <c r="Q406" s="151">
        <v>8.3500000000000005E-2</v>
      </c>
      <c r="R406" s="151">
        <f>Q406*H406</f>
        <v>20.875</v>
      </c>
      <c r="S406" s="151">
        <v>0</v>
      </c>
      <c r="T406" s="152">
        <f>S406*H406</f>
        <v>0</v>
      </c>
      <c r="AR406" s="28" t="s">
        <v>253</v>
      </c>
      <c r="AT406" s="28" t="s">
        <v>248</v>
      </c>
      <c r="AU406" s="28" t="s">
        <v>86</v>
      </c>
      <c r="AY406" s="17" t="s">
        <v>246</v>
      </c>
      <c r="BE406" s="29">
        <f>IF(N406="základní",J406,0)</f>
        <v>0</v>
      </c>
      <c r="BF406" s="29">
        <f>IF(N406="snížená",J406,0)</f>
        <v>0</v>
      </c>
      <c r="BG406" s="29">
        <f>IF(N406="zákl. přenesená",J406,0)</f>
        <v>0</v>
      </c>
      <c r="BH406" s="29">
        <f>IF(N406="sníž. přenesená",J406,0)</f>
        <v>0</v>
      </c>
      <c r="BI406" s="29">
        <f>IF(N406="nulová",J406,0)</f>
        <v>0</v>
      </c>
      <c r="BJ406" s="17" t="s">
        <v>8</v>
      </c>
      <c r="BK406" s="29">
        <f>ROUND(I406*H406,0)</f>
        <v>0</v>
      </c>
      <c r="BL406" s="17" t="s">
        <v>253</v>
      </c>
      <c r="BM406" s="28" t="s">
        <v>640</v>
      </c>
    </row>
    <row r="407" spans="2:65" s="12" customFormat="1" ht="22.5" x14ac:dyDescent="0.2">
      <c r="B407" s="153"/>
      <c r="D407" s="154" t="s">
        <v>255</v>
      </c>
      <c r="E407" s="30" t="s">
        <v>1</v>
      </c>
      <c r="F407" s="155" t="s">
        <v>641</v>
      </c>
      <c r="H407" s="156">
        <v>250</v>
      </c>
      <c r="L407" s="153"/>
      <c r="M407" s="157"/>
      <c r="T407" s="158"/>
      <c r="AT407" s="30" t="s">
        <v>255</v>
      </c>
      <c r="AU407" s="30" t="s">
        <v>86</v>
      </c>
      <c r="AV407" s="12" t="s">
        <v>86</v>
      </c>
      <c r="AW407" s="12" t="s">
        <v>33</v>
      </c>
      <c r="AX407" s="12" t="s">
        <v>8</v>
      </c>
      <c r="AY407" s="30" t="s">
        <v>246</v>
      </c>
    </row>
    <row r="408" spans="2:65" s="1" customFormat="1" ht="16.5" customHeight="1" x14ac:dyDescent="0.2">
      <c r="B408" s="50"/>
      <c r="C408" s="169" t="s">
        <v>642</v>
      </c>
      <c r="D408" s="169" t="s">
        <v>643</v>
      </c>
      <c r="E408" s="170" t="s">
        <v>644</v>
      </c>
      <c r="F408" s="171" t="s">
        <v>645</v>
      </c>
      <c r="G408" s="172" t="s">
        <v>251</v>
      </c>
      <c r="H408" s="173">
        <v>250</v>
      </c>
      <c r="I408" s="34"/>
      <c r="J408" s="174">
        <f>ROUND(I408*H408,0)</f>
        <v>0</v>
      </c>
      <c r="K408" s="171" t="s">
        <v>1</v>
      </c>
      <c r="L408" s="175"/>
      <c r="M408" s="176" t="s">
        <v>1</v>
      </c>
      <c r="N408" s="177" t="s">
        <v>42</v>
      </c>
      <c r="P408" s="151">
        <f>O408*H408</f>
        <v>0</v>
      </c>
      <c r="Q408" s="151">
        <v>0.48</v>
      </c>
      <c r="R408" s="151">
        <f>Q408*H408</f>
        <v>120</v>
      </c>
      <c r="S408" s="151">
        <v>0</v>
      </c>
      <c r="T408" s="152">
        <f>S408*H408</f>
        <v>0</v>
      </c>
      <c r="AR408" s="28" t="s">
        <v>302</v>
      </c>
      <c r="AT408" s="28" t="s">
        <v>643</v>
      </c>
      <c r="AU408" s="28" t="s">
        <v>86</v>
      </c>
      <c r="AY408" s="17" t="s">
        <v>246</v>
      </c>
      <c r="BE408" s="29">
        <f>IF(N408="základní",J408,0)</f>
        <v>0</v>
      </c>
      <c r="BF408" s="29">
        <f>IF(N408="snížená",J408,0)</f>
        <v>0</v>
      </c>
      <c r="BG408" s="29">
        <f>IF(N408="zákl. přenesená",J408,0)</f>
        <v>0</v>
      </c>
      <c r="BH408" s="29">
        <f>IF(N408="sníž. přenesená",J408,0)</f>
        <v>0</v>
      </c>
      <c r="BI408" s="29">
        <f>IF(N408="nulová",J408,0)</f>
        <v>0</v>
      </c>
      <c r="BJ408" s="17" t="s">
        <v>8</v>
      </c>
      <c r="BK408" s="29">
        <f>ROUND(I408*H408,0)</f>
        <v>0</v>
      </c>
      <c r="BL408" s="17" t="s">
        <v>253</v>
      </c>
      <c r="BM408" s="28" t="s">
        <v>646</v>
      </c>
    </row>
    <row r="409" spans="2:65" s="1" customFormat="1" ht="24.2" customHeight="1" x14ac:dyDescent="0.2">
      <c r="B409" s="50"/>
      <c r="C409" s="143" t="s">
        <v>647</v>
      </c>
      <c r="D409" s="143" t="s">
        <v>248</v>
      </c>
      <c r="E409" s="144" t="s">
        <v>648</v>
      </c>
      <c r="F409" s="145" t="s">
        <v>649</v>
      </c>
      <c r="G409" s="146" t="s">
        <v>251</v>
      </c>
      <c r="H409" s="147">
        <v>12</v>
      </c>
      <c r="I409" s="27"/>
      <c r="J409" s="148">
        <f>ROUND(I409*H409,0)</f>
        <v>0</v>
      </c>
      <c r="K409" s="145" t="s">
        <v>252</v>
      </c>
      <c r="L409" s="50"/>
      <c r="M409" s="149" t="s">
        <v>1</v>
      </c>
      <c r="N409" s="150" t="s">
        <v>42</v>
      </c>
      <c r="P409" s="151">
        <f>O409*H409</f>
        <v>0</v>
      </c>
      <c r="Q409" s="151">
        <v>2.2563400000000001E-2</v>
      </c>
      <c r="R409" s="151">
        <f>Q409*H409</f>
        <v>0.27076080000000002</v>
      </c>
      <c r="S409" s="151">
        <v>0</v>
      </c>
      <c r="T409" s="152">
        <f>S409*H409</f>
        <v>0</v>
      </c>
      <c r="AR409" s="28" t="s">
        <v>253</v>
      </c>
      <c r="AT409" s="28" t="s">
        <v>248</v>
      </c>
      <c r="AU409" s="28" t="s">
        <v>86</v>
      </c>
      <c r="AY409" s="17" t="s">
        <v>246</v>
      </c>
      <c r="BE409" s="29">
        <f>IF(N409="základní",J409,0)</f>
        <v>0</v>
      </c>
      <c r="BF409" s="29">
        <f>IF(N409="snížená",J409,0)</f>
        <v>0</v>
      </c>
      <c r="BG409" s="29">
        <f>IF(N409="zákl. přenesená",J409,0)</f>
        <v>0</v>
      </c>
      <c r="BH409" s="29">
        <f>IF(N409="sníž. přenesená",J409,0)</f>
        <v>0</v>
      </c>
      <c r="BI409" s="29">
        <f>IF(N409="nulová",J409,0)</f>
        <v>0</v>
      </c>
      <c r="BJ409" s="17" t="s">
        <v>8</v>
      </c>
      <c r="BK409" s="29">
        <f>ROUND(I409*H409,0)</f>
        <v>0</v>
      </c>
      <c r="BL409" s="17" t="s">
        <v>253</v>
      </c>
      <c r="BM409" s="28" t="s">
        <v>650</v>
      </c>
    </row>
    <row r="410" spans="2:65" s="12" customFormat="1" x14ac:dyDescent="0.2">
      <c r="B410" s="153"/>
      <c r="D410" s="154" t="s">
        <v>255</v>
      </c>
      <c r="E410" s="30" t="s">
        <v>1</v>
      </c>
      <c r="F410" s="155" t="s">
        <v>651</v>
      </c>
      <c r="H410" s="156">
        <v>12</v>
      </c>
      <c r="L410" s="153"/>
      <c r="M410" s="157"/>
      <c r="T410" s="158"/>
      <c r="AT410" s="30" t="s">
        <v>255</v>
      </c>
      <c r="AU410" s="30" t="s">
        <v>86</v>
      </c>
      <c r="AV410" s="12" t="s">
        <v>86</v>
      </c>
      <c r="AW410" s="12" t="s">
        <v>33</v>
      </c>
      <c r="AX410" s="12" t="s">
        <v>8</v>
      </c>
      <c r="AY410" s="30" t="s">
        <v>246</v>
      </c>
    </row>
    <row r="411" spans="2:65" s="1" customFormat="1" ht="24.2" customHeight="1" x14ac:dyDescent="0.2">
      <c r="B411" s="50"/>
      <c r="C411" s="143" t="s">
        <v>652</v>
      </c>
      <c r="D411" s="143" t="s">
        <v>248</v>
      </c>
      <c r="E411" s="144" t="s">
        <v>653</v>
      </c>
      <c r="F411" s="145" t="s">
        <v>654</v>
      </c>
      <c r="G411" s="146" t="s">
        <v>251</v>
      </c>
      <c r="H411" s="147">
        <v>3</v>
      </c>
      <c r="I411" s="27"/>
      <c r="J411" s="148">
        <f>ROUND(I411*H411,0)</f>
        <v>0</v>
      </c>
      <c r="K411" s="145" t="s">
        <v>252</v>
      </c>
      <c r="L411" s="50"/>
      <c r="M411" s="149" t="s">
        <v>1</v>
      </c>
      <c r="N411" s="150" t="s">
        <v>42</v>
      </c>
      <c r="P411" s="151">
        <f>O411*H411</f>
        <v>0</v>
      </c>
      <c r="Q411" s="151">
        <v>0.37975399999999998</v>
      </c>
      <c r="R411" s="151">
        <f>Q411*H411</f>
        <v>1.139262</v>
      </c>
      <c r="S411" s="151">
        <v>0</v>
      </c>
      <c r="T411" s="152">
        <f>S411*H411</f>
        <v>0</v>
      </c>
      <c r="AR411" s="28" t="s">
        <v>253</v>
      </c>
      <c r="AT411" s="28" t="s">
        <v>248</v>
      </c>
      <c r="AU411" s="28" t="s">
        <v>86</v>
      </c>
      <c r="AY411" s="17" t="s">
        <v>246</v>
      </c>
      <c r="BE411" s="29">
        <f>IF(N411="základní",J411,0)</f>
        <v>0</v>
      </c>
      <c r="BF411" s="29">
        <f>IF(N411="snížená",J411,0)</f>
        <v>0</v>
      </c>
      <c r="BG411" s="29">
        <f>IF(N411="zákl. přenesená",J411,0)</f>
        <v>0</v>
      </c>
      <c r="BH411" s="29">
        <f>IF(N411="sníž. přenesená",J411,0)</f>
        <v>0</v>
      </c>
      <c r="BI411" s="29">
        <f>IF(N411="nulová",J411,0)</f>
        <v>0</v>
      </c>
      <c r="BJ411" s="17" t="s">
        <v>8</v>
      </c>
      <c r="BK411" s="29">
        <f>ROUND(I411*H411,0)</f>
        <v>0</v>
      </c>
      <c r="BL411" s="17" t="s">
        <v>253</v>
      </c>
      <c r="BM411" s="28" t="s">
        <v>655</v>
      </c>
    </row>
    <row r="412" spans="2:65" s="12" customFormat="1" x14ac:dyDescent="0.2">
      <c r="B412" s="153"/>
      <c r="D412" s="154" t="s">
        <v>255</v>
      </c>
      <c r="E412" s="30" t="s">
        <v>1</v>
      </c>
      <c r="F412" s="155" t="s">
        <v>656</v>
      </c>
      <c r="H412" s="156">
        <v>3</v>
      </c>
      <c r="L412" s="153"/>
      <c r="M412" s="157"/>
      <c r="T412" s="158"/>
      <c r="AT412" s="30" t="s">
        <v>255</v>
      </c>
      <c r="AU412" s="30" t="s">
        <v>86</v>
      </c>
      <c r="AV412" s="12" t="s">
        <v>86</v>
      </c>
      <c r="AW412" s="12" t="s">
        <v>33</v>
      </c>
      <c r="AX412" s="12" t="s">
        <v>8</v>
      </c>
      <c r="AY412" s="30" t="s">
        <v>246</v>
      </c>
    </row>
    <row r="413" spans="2:65" s="11" customFormat="1" ht="22.9" customHeight="1" x14ac:dyDescent="0.2">
      <c r="B413" s="135"/>
      <c r="D413" s="24" t="s">
        <v>76</v>
      </c>
      <c r="E413" s="141" t="s">
        <v>277</v>
      </c>
      <c r="F413" s="141" t="s">
        <v>657</v>
      </c>
      <c r="J413" s="142">
        <f>BK413</f>
        <v>0</v>
      </c>
      <c r="L413" s="135"/>
      <c r="M413" s="138"/>
      <c r="P413" s="139">
        <f>SUM(P414:P693)</f>
        <v>0</v>
      </c>
      <c r="R413" s="139">
        <f>SUM(R414:R693)</f>
        <v>251.87549385325212</v>
      </c>
      <c r="T413" s="140">
        <f>SUM(T414:T693)</f>
        <v>2.9393900000000001E-3</v>
      </c>
      <c r="AR413" s="24" t="s">
        <v>8</v>
      </c>
      <c r="AT413" s="25" t="s">
        <v>76</v>
      </c>
      <c r="AU413" s="25" t="s">
        <v>8</v>
      </c>
      <c r="AY413" s="24" t="s">
        <v>246</v>
      </c>
      <c r="BK413" s="26">
        <f>SUM(BK414:BK693)</f>
        <v>0</v>
      </c>
    </row>
    <row r="414" spans="2:65" s="1" customFormat="1" ht="21.75" customHeight="1" x14ac:dyDescent="0.2">
      <c r="B414" s="50"/>
      <c r="C414" s="143" t="s">
        <v>658</v>
      </c>
      <c r="D414" s="143" t="s">
        <v>248</v>
      </c>
      <c r="E414" s="144" t="s">
        <v>659</v>
      </c>
      <c r="F414" s="145" t="s">
        <v>660</v>
      </c>
      <c r="G414" s="146" t="s">
        <v>251</v>
      </c>
      <c r="H414" s="147">
        <v>467.2</v>
      </c>
      <c r="I414" s="27"/>
      <c r="J414" s="148">
        <f>ROUND(I414*H414,0)</f>
        <v>0</v>
      </c>
      <c r="K414" s="145" t="s">
        <v>252</v>
      </c>
      <c r="L414" s="50"/>
      <c r="M414" s="149" t="s">
        <v>1</v>
      </c>
      <c r="N414" s="150" t="s">
        <v>42</v>
      </c>
      <c r="P414" s="151">
        <f>O414*H414</f>
        <v>0</v>
      </c>
      <c r="Q414" s="151">
        <v>4.3839999999999999E-3</v>
      </c>
      <c r="R414" s="151">
        <f>Q414*H414</f>
        <v>2.0482047999999997</v>
      </c>
      <c r="S414" s="151">
        <v>0</v>
      </c>
      <c r="T414" s="152">
        <f>S414*H414</f>
        <v>0</v>
      </c>
      <c r="AR414" s="28" t="s">
        <v>253</v>
      </c>
      <c r="AT414" s="28" t="s">
        <v>248</v>
      </c>
      <c r="AU414" s="28" t="s">
        <v>86</v>
      </c>
      <c r="AY414" s="17" t="s">
        <v>246</v>
      </c>
      <c r="BE414" s="29">
        <f>IF(N414="základní",J414,0)</f>
        <v>0</v>
      </c>
      <c r="BF414" s="29">
        <f>IF(N414="snížená",J414,0)</f>
        <v>0</v>
      </c>
      <c r="BG414" s="29">
        <f>IF(N414="zákl. přenesená",J414,0)</f>
        <v>0</v>
      </c>
      <c r="BH414" s="29">
        <f>IF(N414="sníž. přenesená",J414,0)</f>
        <v>0</v>
      </c>
      <c r="BI414" s="29">
        <f>IF(N414="nulová",J414,0)</f>
        <v>0</v>
      </c>
      <c r="BJ414" s="17" t="s">
        <v>8</v>
      </c>
      <c r="BK414" s="29">
        <f>ROUND(I414*H414,0)</f>
        <v>0</v>
      </c>
      <c r="BL414" s="17" t="s">
        <v>253</v>
      </c>
      <c r="BM414" s="28" t="s">
        <v>661</v>
      </c>
    </row>
    <row r="415" spans="2:65" s="12" customFormat="1" ht="22.5" x14ac:dyDescent="0.2">
      <c r="B415" s="153"/>
      <c r="D415" s="154" t="s">
        <v>255</v>
      </c>
      <c r="E415" s="30" t="s">
        <v>1</v>
      </c>
      <c r="F415" s="155" t="s">
        <v>662</v>
      </c>
      <c r="H415" s="156">
        <v>467.2</v>
      </c>
      <c r="L415" s="153"/>
      <c r="M415" s="157"/>
      <c r="T415" s="158"/>
      <c r="AT415" s="30" t="s">
        <v>255</v>
      </c>
      <c r="AU415" s="30" t="s">
        <v>86</v>
      </c>
      <c r="AV415" s="12" t="s">
        <v>86</v>
      </c>
      <c r="AW415" s="12" t="s">
        <v>33</v>
      </c>
      <c r="AX415" s="12" t="s">
        <v>77</v>
      </c>
      <c r="AY415" s="30" t="s">
        <v>246</v>
      </c>
    </row>
    <row r="416" spans="2:65" s="13" customFormat="1" x14ac:dyDescent="0.2">
      <c r="B416" s="159"/>
      <c r="D416" s="154" t="s">
        <v>255</v>
      </c>
      <c r="E416" s="32" t="s">
        <v>1</v>
      </c>
      <c r="F416" s="160" t="s">
        <v>663</v>
      </c>
      <c r="H416" s="161">
        <v>467.2</v>
      </c>
      <c r="L416" s="159"/>
      <c r="M416" s="162"/>
      <c r="T416" s="163"/>
      <c r="AT416" s="32" t="s">
        <v>255</v>
      </c>
      <c r="AU416" s="32" t="s">
        <v>86</v>
      </c>
      <c r="AV416" s="13" t="s">
        <v>263</v>
      </c>
      <c r="AW416" s="13" t="s">
        <v>33</v>
      </c>
      <c r="AX416" s="13" t="s">
        <v>8</v>
      </c>
      <c r="AY416" s="32" t="s">
        <v>246</v>
      </c>
    </row>
    <row r="417" spans="2:65" s="1" customFormat="1" ht="24.2" customHeight="1" x14ac:dyDescent="0.2">
      <c r="B417" s="50"/>
      <c r="C417" s="143" t="s">
        <v>664</v>
      </c>
      <c r="D417" s="143" t="s">
        <v>248</v>
      </c>
      <c r="E417" s="144" t="s">
        <v>665</v>
      </c>
      <c r="F417" s="145" t="s">
        <v>666</v>
      </c>
      <c r="G417" s="146" t="s">
        <v>251</v>
      </c>
      <c r="H417" s="147">
        <v>467.2</v>
      </c>
      <c r="I417" s="27"/>
      <c r="J417" s="148">
        <f>ROUND(I417*H417,0)</f>
        <v>0</v>
      </c>
      <c r="K417" s="145" t="s">
        <v>252</v>
      </c>
      <c r="L417" s="50"/>
      <c r="M417" s="149" t="s">
        <v>1</v>
      </c>
      <c r="N417" s="150" t="s">
        <v>42</v>
      </c>
      <c r="P417" s="151">
        <f>O417*H417</f>
        <v>0</v>
      </c>
      <c r="Q417" s="151">
        <v>5.1000000000000004E-3</v>
      </c>
      <c r="R417" s="151">
        <f>Q417*H417</f>
        <v>2.3827199999999999</v>
      </c>
      <c r="S417" s="151">
        <v>0</v>
      </c>
      <c r="T417" s="152">
        <f>S417*H417</f>
        <v>0</v>
      </c>
      <c r="AR417" s="28" t="s">
        <v>253</v>
      </c>
      <c r="AT417" s="28" t="s">
        <v>248</v>
      </c>
      <c r="AU417" s="28" t="s">
        <v>86</v>
      </c>
      <c r="AY417" s="17" t="s">
        <v>246</v>
      </c>
      <c r="BE417" s="29">
        <f>IF(N417="základní",J417,0)</f>
        <v>0</v>
      </c>
      <c r="BF417" s="29">
        <f>IF(N417="snížená",J417,0)</f>
        <v>0</v>
      </c>
      <c r="BG417" s="29">
        <f>IF(N417="zákl. přenesená",J417,0)</f>
        <v>0</v>
      </c>
      <c r="BH417" s="29">
        <f>IF(N417="sníž. přenesená",J417,0)</f>
        <v>0</v>
      </c>
      <c r="BI417" s="29">
        <f>IF(N417="nulová",J417,0)</f>
        <v>0</v>
      </c>
      <c r="BJ417" s="17" t="s">
        <v>8</v>
      </c>
      <c r="BK417" s="29">
        <f>ROUND(I417*H417,0)</f>
        <v>0</v>
      </c>
      <c r="BL417" s="17" t="s">
        <v>253</v>
      </c>
      <c r="BM417" s="28" t="s">
        <v>667</v>
      </c>
    </row>
    <row r="418" spans="2:65" s="12" customFormat="1" ht="22.5" x14ac:dyDescent="0.2">
      <c r="B418" s="153"/>
      <c r="D418" s="154" t="s">
        <v>255</v>
      </c>
      <c r="E418" s="30" t="s">
        <v>1</v>
      </c>
      <c r="F418" s="155" t="s">
        <v>662</v>
      </c>
      <c r="H418" s="156">
        <v>467.2</v>
      </c>
      <c r="L418" s="153"/>
      <c r="M418" s="157"/>
      <c r="T418" s="158"/>
      <c r="AT418" s="30" t="s">
        <v>255</v>
      </c>
      <c r="AU418" s="30" t="s">
        <v>86</v>
      </c>
      <c r="AV418" s="12" t="s">
        <v>86</v>
      </c>
      <c r="AW418" s="12" t="s">
        <v>33</v>
      </c>
      <c r="AX418" s="12" t="s">
        <v>77</v>
      </c>
      <c r="AY418" s="30" t="s">
        <v>246</v>
      </c>
    </row>
    <row r="419" spans="2:65" s="13" customFormat="1" x14ac:dyDescent="0.2">
      <c r="B419" s="159"/>
      <c r="D419" s="154" t="s">
        <v>255</v>
      </c>
      <c r="E419" s="32" t="s">
        <v>121</v>
      </c>
      <c r="F419" s="160" t="s">
        <v>663</v>
      </c>
      <c r="H419" s="161">
        <v>467.2</v>
      </c>
      <c r="L419" s="159"/>
      <c r="M419" s="162"/>
      <c r="T419" s="163"/>
      <c r="AT419" s="32" t="s">
        <v>255</v>
      </c>
      <c r="AU419" s="32" t="s">
        <v>86</v>
      </c>
      <c r="AV419" s="13" t="s">
        <v>263</v>
      </c>
      <c r="AW419" s="13" t="s">
        <v>33</v>
      </c>
      <c r="AX419" s="13" t="s">
        <v>8</v>
      </c>
      <c r="AY419" s="32" t="s">
        <v>246</v>
      </c>
    </row>
    <row r="420" spans="2:65" s="1" customFormat="1" ht="21.75" customHeight="1" x14ac:dyDescent="0.2">
      <c r="B420" s="50"/>
      <c r="C420" s="143" t="s">
        <v>668</v>
      </c>
      <c r="D420" s="143" t="s">
        <v>248</v>
      </c>
      <c r="E420" s="144" t="s">
        <v>669</v>
      </c>
      <c r="F420" s="145" t="s">
        <v>670</v>
      </c>
      <c r="G420" s="146" t="s">
        <v>251</v>
      </c>
      <c r="H420" s="147">
        <v>263.64299999999997</v>
      </c>
      <c r="I420" s="27"/>
      <c r="J420" s="148">
        <f>ROUND(I420*H420,0)</f>
        <v>0</v>
      </c>
      <c r="K420" s="145" t="s">
        <v>252</v>
      </c>
      <c r="L420" s="50"/>
      <c r="M420" s="149" t="s">
        <v>1</v>
      </c>
      <c r="N420" s="150" t="s">
        <v>42</v>
      </c>
      <c r="P420" s="151">
        <f>O420*H420</f>
        <v>0</v>
      </c>
      <c r="Q420" s="151">
        <v>4.3839999999999999E-3</v>
      </c>
      <c r="R420" s="151">
        <f>Q420*H420</f>
        <v>1.1558109119999997</v>
      </c>
      <c r="S420" s="151">
        <v>0</v>
      </c>
      <c r="T420" s="152">
        <f>S420*H420</f>
        <v>0</v>
      </c>
      <c r="AR420" s="28" t="s">
        <v>253</v>
      </c>
      <c r="AT420" s="28" t="s">
        <v>248</v>
      </c>
      <c r="AU420" s="28" t="s">
        <v>86</v>
      </c>
      <c r="AY420" s="17" t="s">
        <v>246</v>
      </c>
      <c r="BE420" s="29">
        <f>IF(N420="základní",J420,0)</f>
        <v>0</v>
      </c>
      <c r="BF420" s="29">
        <f>IF(N420="snížená",J420,0)</f>
        <v>0</v>
      </c>
      <c r="BG420" s="29">
        <f>IF(N420="zákl. přenesená",J420,0)</f>
        <v>0</v>
      </c>
      <c r="BH420" s="29">
        <f>IF(N420="sníž. přenesená",J420,0)</f>
        <v>0</v>
      </c>
      <c r="BI420" s="29">
        <f>IF(N420="nulová",J420,0)</f>
        <v>0</v>
      </c>
      <c r="BJ420" s="17" t="s">
        <v>8</v>
      </c>
      <c r="BK420" s="29">
        <f>ROUND(I420*H420,0)</f>
        <v>0</v>
      </c>
      <c r="BL420" s="17" t="s">
        <v>253</v>
      </c>
      <c r="BM420" s="28" t="s">
        <v>671</v>
      </c>
    </row>
    <row r="421" spans="2:65" s="12" customFormat="1" x14ac:dyDescent="0.2">
      <c r="B421" s="153"/>
      <c r="D421" s="154" t="s">
        <v>255</v>
      </c>
      <c r="E421" s="30" t="s">
        <v>1</v>
      </c>
      <c r="F421" s="155" t="s">
        <v>672</v>
      </c>
      <c r="H421" s="156">
        <v>83.655000000000001</v>
      </c>
      <c r="L421" s="153"/>
      <c r="M421" s="157"/>
      <c r="T421" s="158"/>
      <c r="AT421" s="30" t="s">
        <v>255</v>
      </c>
      <c r="AU421" s="30" t="s">
        <v>86</v>
      </c>
      <c r="AV421" s="12" t="s">
        <v>86</v>
      </c>
      <c r="AW421" s="12" t="s">
        <v>33</v>
      </c>
      <c r="AX421" s="12" t="s">
        <v>77</v>
      </c>
      <c r="AY421" s="30" t="s">
        <v>246</v>
      </c>
    </row>
    <row r="422" spans="2:65" s="12" customFormat="1" x14ac:dyDescent="0.2">
      <c r="B422" s="153"/>
      <c r="D422" s="154" t="s">
        <v>255</v>
      </c>
      <c r="E422" s="30" t="s">
        <v>1</v>
      </c>
      <c r="F422" s="155" t="s">
        <v>673</v>
      </c>
      <c r="H422" s="156">
        <v>161.238</v>
      </c>
      <c r="L422" s="153"/>
      <c r="M422" s="157"/>
      <c r="T422" s="158"/>
      <c r="AT422" s="30" t="s">
        <v>255</v>
      </c>
      <c r="AU422" s="30" t="s">
        <v>86</v>
      </c>
      <c r="AV422" s="12" t="s">
        <v>86</v>
      </c>
      <c r="AW422" s="12" t="s">
        <v>33</v>
      </c>
      <c r="AX422" s="12" t="s">
        <v>77</v>
      </c>
      <c r="AY422" s="30" t="s">
        <v>246</v>
      </c>
    </row>
    <row r="423" spans="2:65" s="12" customFormat="1" x14ac:dyDescent="0.2">
      <c r="B423" s="153"/>
      <c r="D423" s="154" t="s">
        <v>255</v>
      </c>
      <c r="E423" s="30" t="s">
        <v>1</v>
      </c>
      <c r="F423" s="155" t="s">
        <v>674</v>
      </c>
      <c r="H423" s="156">
        <v>18.75</v>
      </c>
      <c r="L423" s="153"/>
      <c r="M423" s="157"/>
      <c r="T423" s="158"/>
      <c r="AT423" s="30" t="s">
        <v>255</v>
      </c>
      <c r="AU423" s="30" t="s">
        <v>86</v>
      </c>
      <c r="AV423" s="12" t="s">
        <v>86</v>
      </c>
      <c r="AW423" s="12" t="s">
        <v>33</v>
      </c>
      <c r="AX423" s="12" t="s">
        <v>77</v>
      </c>
      <c r="AY423" s="30" t="s">
        <v>246</v>
      </c>
    </row>
    <row r="424" spans="2:65" s="13" customFormat="1" x14ac:dyDescent="0.2">
      <c r="B424" s="159"/>
      <c r="D424" s="154" t="s">
        <v>255</v>
      </c>
      <c r="E424" s="32" t="s">
        <v>128</v>
      </c>
      <c r="F424" s="160" t="s">
        <v>675</v>
      </c>
      <c r="H424" s="161">
        <v>263.64299999999997</v>
      </c>
      <c r="L424" s="159"/>
      <c r="M424" s="162"/>
      <c r="T424" s="163"/>
      <c r="AT424" s="32" t="s">
        <v>255</v>
      </c>
      <c r="AU424" s="32" t="s">
        <v>86</v>
      </c>
      <c r="AV424" s="13" t="s">
        <v>263</v>
      </c>
      <c r="AW424" s="13" t="s">
        <v>33</v>
      </c>
      <c r="AX424" s="13" t="s">
        <v>8</v>
      </c>
      <c r="AY424" s="32" t="s">
        <v>246</v>
      </c>
    </row>
    <row r="425" spans="2:65" s="1" customFormat="1" ht="24.2" customHeight="1" x14ac:dyDescent="0.2">
      <c r="B425" s="50"/>
      <c r="C425" s="143" t="s">
        <v>676</v>
      </c>
      <c r="D425" s="143" t="s">
        <v>248</v>
      </c>
      <c r="E425" s="144" t="s">
        <v>677</v>
      </c>
      <c r="F425" s="145" t="s">
        <v>678</v>
      </c>
      <c r="G425" s="146" t="s">
        <v>251</v>
      </c>
      <c r="H425" s="147">
        <v>575.32500000000005</v>
      </c>
      <c r="I425" s="27"/>
      <c r="J425" s="148">
        <f>ROUND(I425*H425,0)</f>
        <v>0</v>
      </c>
      <c r="K425" s="145" t="s">
        <v>252</v>
      </c>
      <c r="L425" s="50"/>
      <c r="M425" s="149" t="s">
        <v>1</v>
      </c>
      <c r="N425" s="150" t="s">
        <v>42</v>
      </c>
      <c r="P425" s="151">
        <f>O425*H425</f>
        <v>0</v>
      </c>
      <c r="Q425" s="151">
        <v>5.1999999999999998E-3</v>
      </c>
      <c r="R425" s="151">
        <f>Q425*H425</f>
        <v>2.9916900000000002</v>
      </c>
      <c r="S425" s="151">
        <v>0</v>
      </c>
      <c r="T425" s="152">
        <f>S425*H425</f>
        <v>0</v>
      </c>
      <c r="AR425" s="28" t="s">
        <v>253</v>
      </c>
      <c r="AT425" s="28" t="s">
        <v>248</v>
      </c>
      <c r="AU425" s="28" t="s">
        <v>86</v>
      </c>
      <c r="AY425" s="17" t="s">
        <v>246</v>
      </c>
      <c r="BE425" s="29">
        <f>IF(N425="základní",J425,0)</f>
        <v>0</v>
      </c>
      <c r="BF425" s="29">
        <f>IF(N425="snížená",J425,0)</f>
        <v>0</v>
      </c>
      <c r="BG425" s="29">
        <f>IF(N425="zákl. přenesená",J425,0)</f>
        <v>0</v>
      </c>
      <c r="BH425" s="29">
        <f>IF(N425="sníž. přenesená",J425,0)</f>
        <v>0</v>
      </c>
      <c r="BI425" s="29">
        <f>IF(N425="nulová",J425,0)</f>
        <v>0</v>
      </c>
      <c r="BJ425" s="17" t="s">
        <v>8</v>
      </c>
      <c r="BK425" s="29">
        <f>ROUND(I425*H425,0)</f>
        <v>0</v>
      </c>
      <c r="BL425" s="17" t="s">
        <v>253</v>
      </c>
      <c r="BM425" s="28" t="s">
        <v>679</v>
      </c>
    </row>
    <row r="426" spans="2:65" s="12" customFormat="1" x14ac:dyDescent="0.2">
      <c r="B426" s="153"/>
      <c r="D426" s="154" t="s">
        <v>255</v>
      </c>
      <c r="E426" s="30" t="s">
        <v>1</v>
      </c>
      <c r="F426" s="155" t="s">
        <v>680</v>
      </c>
      <c r="H426" s="156">
        <v>190.125</v>
      </c>
      <c r="L426" s="153"/>
      <c r="M426" s="157"/>
      <c r="T426" s="158"/>
      <c r="AT426" s="30" t="s">
        <v>255</v>
      </c>
      <c r="AU426" s="30" t="s">
        <v>86</v>
      </c>
      <c r="AV426" s="12" t="s">
        <v>86</v>
      </c>
      <c r="AW426" s="12" t="s">
        <v>33</v>
      </c>
      <c r="AX426" s="12" t="s">
        <v>77</v>
      </c>
      <c r="AY426" s="30" t="s">
        <v>246</v>
      </c>
    </row>
    <row r="427" spans="2:65" s="12" customFormat="1" x14ac:dyDescent="0.2">
      <c r="B427" s="153"/>
      <c r="D427" s="154" t="s">
        <v>255</v>
      </c>
      <c r="E427" s="30" t="s">
        <v>1</v>
      </c>
      <c r="F427" s="155" t="s">
        <v>681</v>
      </c>
      <c r="H427" s="156">
        <v>366.45</v>
      </c>
      <c r="L427" s="153"/>
      <c r="M427" s="157"/>
      <c r="T427" s="158"/>
      <c r="AT427" s="30" t="s">
        <v>255</v>
      </c>
      <c r="AU427" s="30" t="s">
        <v>86</v>
      </c>
      <c r="AV427" s="12" t="s">
        <v>86</v>
      </c>
      <c r="AW427" s="12" t="s">
        <v>33</v>
      </c>
      <c r="AX427" s="12" t="s">
        <v>77</v>
      </c>
      <c r="AY427" s="30" t="s">
        <v>246</v>
      </c>
    </row>
    <row r="428" spans="2:65" s="12" customFormat="1" x14ac:dyDescent="0.2">
      <c r="B428" s="153"/>
      <c r="D428" s="154" t="s">
        <v>255</v>
      </c>
      <c r="E428" s="30" t="s">
        <v>1</v>
      </c>
      <c r="F428" s="155" t="s">
        <v>674</v>
      </c>
      <c r="H428" s="156">
        <v>18.75</v>
      </c>
      <c r="L428" s="153"/>
      <c r="M428" s="157"/>
      <c r="T428" s="158"/>
      <c r="AT428" s="30" t="s">
        <v>255</v>
      </c>
      <c r="AU428" s="30" t="s">
        <v>86</v>
      </c>
      <c r="AV428" s="12" t="s">
        <v>86</v>
      </c>
      <c r="AW428" s="12" t="s">
        <v>33</v>
      </c>
      <c r="AX428" s="12" t="s">
        <v>77</v>
      </c>
      <c r="AY428" s="30" t="s">
        <v>246</v>
      </c>
    </row>
    <row r="429" spans="2:65" s="13" customFormat="1" x14ac:dyDescent="0.2">
      <c r="B429" s="159"/>
      <c r="D429" s="154" t="s">
        <v>255</v>
      </c>
      <c r="E429" s="32" t="s">
        <v>125</v>
      </c>
      <c r="F429" s="160" t="s">
        <v>675</v>
      </c>
      <c r="H429" s="161">
        <v>575.32500000000005</v>
      </c>
      <c r="L429" s="159"/>
      <c r="M429" s="162"/>
      <c r="T429" s="163"/>
      <c r="AT429" s="32" t="s">
        <v>255</v>
      </c>
      <c r="AU429" s="32" t="s">
        <v>86</v>
      </c>
      <c r="AV429" s="13" t="s">
        <v>263</v>
      </c>
      <c r="AW429" s="13" t="s">
        <v>33</v>
      </c>
      <c r="AX429" s="13" t="s">
        <v>8</v>
      </c>
      <c r="AY429" s="32" t="s">
        <v>246</v>
      </c>
    </row>
    <row r="430" spans="2:65" s="1" customFormat="1" ht="16.5" customHeight="1" x14ac:dyDescent="0.2">
      <c r="B430" s="50"/>
      <c r="C430" s="143" t="s">
        <v>682</v>
      </c>
      <c r="D430" s="143" t="s">
        <v>248</v>
      </c>
      <c r="E430" s="144" t="s">
        <v>683</v>
      </c>
      <c r="F430" s="145" t="s">
        <v>684</v>
      </c>
      <c r="G430" s="146" t="s">
        <v>251</v>
      </c>
      <c r="H430" s="147">
        <v>41.055</v>
      </c>
      <c r="I430" s="27"/>
      <c r="J430" s="148">
        <f>ROUND(I430*H430,0)</f>
        <v>0</v>
      </c>
      <c r="K430" s="145" t="s">
        <v>252</v>
      </c>
      <c r="L430" s="50"/>
      <c r="M430" s="149" t="s">
        <v>1</v>
      </c>
      <c r="N430" s="150" t="s">
        <v>42</v>
      </c>
      <c r="P430" s="151">
        <f>O430*H430</f>
        <v>0</v>
      </c>
      <c r="Q430" s="151">
        <v>1.1E-4</v>
      </c>
      <c r="R430" s="151">
        <f>Q430*H430</f>
        <v>4.5160499999999998E-3</v>
      </c>
      <c r="S430" s="151">
        <v>6.0000000000000002E-5</v>
      </c>
      <c r="T430" s="152">
        <f>S430*H430</f>
        <v>2.4632999999999999E-3</v>
      </c>
      <c r="AR430" s="28" t="s">
        <v>253</v>
      </c>
      <c r="AT430" s="28" t="s">
        <v>248</v>
      </c>
      <c r="AU430" s="28" t="s">
        <v>86</v>
      </c>
      <c r="AY430" s="17" t="s">
        <v>246</v>
      </c>
      <c r="BE430" s="29">
        <f>IF(N430="základní",J430,0)</f>
        <v>0</v>
      </c>
      <c r="BF430" s="29">
        <f>IF(N430="snížená",J430,0)</f>
        <v>0</v>
      </c>
      <c r="BG430" s="29">
        <f>IF(N430="zákl. přenesená",J430,0)</f>
        <v>0</v>
      </c>
      <c r="BH430" s="29">
        <f>IF(N430="sníž. přenesená",J430,0)</f>
        <v>0</v>
      </c>
      <c r="BI430" s="29">
        <f>IF(N430="nulová",J430,0)</f>
        <v>0</v>
      </c>
      <c r="BJ430" s="17" t="s">
        <v>8</v>
      </c>
      <c r="BK430" s="29">
        <f>ROUND(I430*H430,0)</f>
        <v>0</v>
      </c>
      <c r="BL430" s="17" t="s">
        <v>253</v>
      </c>
      <c r="BM430" s="28" t="s">
        <v>685</v>
      </c>
    </row>
    <row r="431" spans="2:65" s="12" customFormat="1" x14ac:dyDescent="0.2">
      <c r="B431" s="153"/>
      <c r="D431" s="154" t="s">
        <v>255</v>
      </c>
      <c r="E431" s="30" t="s">
        <v>1</v>
      </c>
      <c r="F431" s="155" t="s">
        <v>77</v>
      </c>
      <c r="H431" s="156">
        <v>0</v>
      </c>
      <c r="L431" s="153"/>
      <c r="M431" s="157"/>
      <c r="T431" s="158"/>
      <c r="AT431" s="30" t="s">
        <v>255</v>
      </c>
      <c r="AU431" s="30" t="s">
        <v>86</v>
      </c>
      <c r="AV431" s="12" t="s">
        <v>86</v>
      </c>
      <c r="AW431" s="12" t="s">
        <v>33</v>
      </c>
      <c r="AX431" s="12" t="s">
        <v>77</v>
      </c>
      <c r="AY431" s="30" t="s">
        <v>246</v>
      </c>
    </row>
    <row r="432" spans="2:65" s="13" customFormat="1" x14ac:dyDescent="0.2">
      <c r="B432" s="159"/>
      <c r="D432" s="154" t="s">
        <v>255</v>
      </c>
      <c r="E432" s="32" t="s">
        <v>1</v>
      </c>
      <c r="F432" s="160" t="s">
        <v>545</v>
      </c>
      <c r="H432" s="161">
        <v>0</v>
      </c>
      <c r="L432" s="159"/>
      <c r="M432" s="162"/>
      <c r="T432" s="163"/>
      <c r="AT432" s="32" t="s">
        <v>255</v>
      </c>
      <c r="AU432" s="32" t="s">
        <v>86</v>
      </c>
      <c r="AV432" s="13" t="s">
        <v>263</v>
      </c>
      <c r="AW432" s="13" t="s">
        <v>33</v>
      </c>
      <c r="AX432" s="13" t="s">
        <v>77</v>
      </c>
      <c r="AY432" s="32" t="s">
        <v>246</v>
      </c>
    </row>
    <row r="433" spans="2:65" s="12" customFormat="1" x14ac:dyDescent="0.2">
      <c r="B433" s="153"/>
      <c r="D433" s="154" t="s">
        <v>255</v>
      </c>
      <c r="E433" s="30" t="s">
        <v>1</v>
      </c>
      <c r="F433" s="155" t="s">
        <v>686</v>
      </c>
      <c r="H433" s="156">
        <v>2.625</v>
      </c>
      <c r="L433" s="153"/>
      <c r="M433" s="157"/>
      <c r="T433" s="158"/>
      <c r="AT433" s="30" t="s">
        <v>255</v>
      </c>
      <c r="AU433" s="30" t="s">
        <v>86</v>
      </c>
      <c r="AV433" s="12" t="s">
        <v>86</v>
      </c>
      <c r="AW433" s="12" t="s">
        <v>33</v>
      </c>
      <c r="AX433" s="12" t="s">
        <v>77</v>
      </c>
      <c r="AY433" s="30" t="s">
        <v>246</v>
      </c>
    </row>
    <row r="434" spans="2:65" s="12" customFormat="1" x14ac:dyDescent="0.2">
      <c r="B434" s="153"/>
      <c r="D434" s="154" t="s">
        <v>255</v>
      </c>
      <c r="E434" s="30" t="s">
        <v>1</v>
      </c>
      <c r="F434" s="155" t="s">
        <v>687</v>
      </c>
      <c r="H434" s="156">
        <v>0.63</v>
      </c>
      <c r="L434" s="153"/>
      <c r="M434" s="157"/>
      <c r="T434" s="158"/>
      <c r="AT434" s="30" t="s">
        <v>255</v>
      </c>
      <c r="AU434" s="30" t="s">
        <v>86</v>
      </c>
      <c r="AV434" s="12" t="s">
        <v>86</v>
      </c>
      <c r="AW434" s="12" t="s">
        <v>33</v>
      </c>
      <c r="AX434" s="12" t="s">
        <v>77</v>
      </c>
      <c r="AY434" s="30" t="s">
        <v>246</v>
      </c>
    </row>
    <row r="435" spans="2:65" s="13" customFormat="1" x14ac:dyDescent="0.2">
      <c r="B435" s="159"/>
      <c r="D435" s="154" t="s">
        <v>255</v>
      </c>
      <c r="E435" s="32" t="s">
        <v>1</v>
      </c>
      <c r="F435" s="160" t="s">
        <v>548</v>
      </c>
      <c r="H435" s="161">
        <v>3.2549999999999999</v>
      </c>
      <c r="L435" s="159"/>
      <c r="M435" s="162"/>
      <c r="T435" s="163"/>
      <c r="AT435" s="32" t="s">
        <v>255</v>
      </c>
      <c r="AU435" s="32" t="s">
        <v>86</v>
      </c>
      <c r="AV435" s="13" t="s">
        <v>263</v>
      </c>
      <c r="AW435" s="13" t="s">
        <v>33</v>
      </c>
      <c r="AX435" s="13" t="s">
        <v>77</v>
      </c>
      <c r="AY435" s="32" t="s">
        <v>246</v>
      </c>
    </row>
    <row r="436" spans="2:65" s="12" customFormat="1" x14ac:dyDescent="0.2">
      <c r="B436" s="153"/>
      <c r="D436" s="154" t="s">
        <v>255</v>
      </c>
      <c r="E436" s="30" t="s">
        <v>1</v>
      </c>
      <c r="F436" s="155" t="s">
        <v>688</v>
      </c>
      <c r="H436" s="156">
        <v>37.799999999999997</v>
      </c>
      <c r="L436" s="153"/>
      <c r="M436" s="157"/>
      <c r="T436" s="158"/>
      <c r="AT436" s="30" t="s">
        <v>255</v>
      </c>
      <c r="AU436" s="30" t="s">
        <v>86</v>
      </c>
      <c r="AV436" s="12" t="s">
        <v>86</v>
      </c>
      <c r="AW436" s="12" t="s">
        <v>33</v>
      </c>
      <c r="AX436" s="12" t="s">
        <v>77</v>
      </c>
      <c r="AY436" s="30" t="s">
        <v>246</v>
      </c>
    </row>
    <row r="437" spans="2:65" s="13" customFormat="1" x14ac:dyDescent="0.2">
      <c r="B437" s="159"/>
      <c r="D437" s="154" t="s">
        <v>255</v>
      </c>
      <c r="E437" s="32" t="s">
        <v>1</v>
      </c>
      <c r="F437" s="160" t="s">
        <v>553</v>
      </c>
      <c r="H437" s="161">
        <v>37.799999999999997</v>
      </c>
      <c r="L437" s="159"/>
      <c r="M437" s="162"/>
      <c r="T437" s="163"/>
      <c r="AT437" s="32" t="s">
        <v>255</v>
      </c>
      <c r="AU437" s="32" t="s">
        <v>86</v>
      </c>
      <c r="AV437" s="13" t="s">
        <v>263</v>
      </c>
      <c r="AW437" s="13" t="s">
        <v>33</v>
      </c>
      <c r="AX437" s="13" t="s">
        <v>77</v>
      </c>
      <c r="AY437" s="32" t="s">
        <v>246</v>
      </c>
    </row>
    <row r="438" spans="2:65" s="14" customFormat="1" x14ac:dyDescent="0.2">
      <c r="B438" s="164"/>
      <c r="D438" s="154" t="s">
        <v>255</v>
      </c>
      <c r="E438" s="33" t="s">
        <v>1</v>
      </c>
      <c r="F438" s="165" t="s">
        <v>555</v>
      </c>
      <c r="H438" s="166">
        <v>41.055</v>
      </c>
      <c r="L438" s="164"/>
      <c r="M438" s="167"/>
      <c r="T438" s="168"/>
      <c r="AT438" s="33" t="s">
        <v>255</v>
      </c>
      <c r="AU438" s="33" t="s">
        <v>86</v>
      </c>
      <c r="AV438" s="14" t="s">
        <v>253</v>
      </c>
      <c r="AW438" s="14" t="s">
        <v>33</v>
      </c>
      <c r="AX438" s="14" t="s">
        <v>8</v>
      </c>
      <c r="AY438" s="33" t="s">
        <v>246</v>
      </c>
    </row>
    <row r="439" spans="2:65" s="1" customFormat="1" ht="24.2" customHeight="1" x14ac:dyDescent="0.2">
      <c r="B439" s="50"/>
      <c r="C439" s="143" t="s">
        <v>689</v>
      </c>
      <c r="D439" s="143" t="s">
        <v>248</v>
      </c>
      <c r="E439" s="144" t="s">
        <v>690</v>
      </c>
      <c r="F439" s="145" t="s">
        <v>691</v>
      </c>
      <c r="G439" s="146" t="s">
        <v>251</v>
      </c>
      <c r="H439" s="147">
        <v>602.29600000000005</v>
      </c>
      <c r="I439" s="27"/>
      <c r="J439" s="148">
        <f>ROUND(I439*H439,0)</f>
        <v>0</v>
      </c>
      <c r="K439" s="145" t="s">
        <v>252</v>
      </c>
      <c r="L439" s="50"/>
      <c r="M439" s="149" t="s">
        <v>1</v>
      </c>
      <c r="N439" s="150" t="s">
        <v>42</v>
      </c>
      <c r="P439" s="151">
        <f>O439*H439</f>
        <v>0</v>
      </c>
      <c r="Q439" s="151">
        <v>1.3999999999999999E-4</v>
      </c>
      <c r="R439" s="151">
        <f>Q439*H439</f>
        <v>8.4321439999999998E-2</v>
      </c>
      <c r="S439" s="151">
        <v>0</v>
      </c>
      <c r="T439" s="152">
        <f>S439*H439</f>
        <v>0</v>
      </c>
      <c r="AR439" s="28" t="s">
        <v>253</v>
      </c>
      <c r="AT439" s="28" t="s">
        <v>248</v>
      </c>
      <c r="AU439" s="28" t="s">
        <v>86</v>
      </c>
      <c r="AY439" s="17" t="s">
        <v>246</v>
      </c>
      <c r="BE439" s="29">
        <f>IF(N439="základní",J439,0)</f>
        <v>0</v>
      </c>
      <c r="BF439" s="29">
        <f>IF(N439="snížená",J439,0)</f>
        <v>0</v>
      </c>
      <c r="BG439" s="29">
        <f>IF(N439="zákl. přenesená",J439,0)</f>
        <v>0</v>
      </c>
      <c r="BH439" s="29">
        <f>IF(N439="sníž. přenesená",J439,0)</f>
        <v>0</v>
      </c>
      <c r="BI439" s="29">
        <f>IF(N439="nulová",J439,0)</f>
        <v>0</v>
      </c>
      <c r="BJ439" s="17" t="s">
        <v>8</v>
      </c>
      <c r="BK439" s="29">
        <f>ROUND(I439*H439,0)</f>
        <v>0</v>
      </c>
      <c r="BL439" s="17" t="s">
        <v>253</v>
      </c>
      <c r="BM439" s="28" t="s">
        <v>692</v>
      </c>
    </row>
    <row r="440" spans="2:65" s="12" customFormat="1" x14ac:dyDescent="0.2">
      <c r="B440" s="153"/>
      <c r="D440" s="154" t="s">
        <v>255</v>
      </c>
      <c r="E440" s="30" t="s">
        <v>1</v>
      </c>
      <c r="F440" s="155" t="s">
        <v>140</v>
      </c>
      <c r="H440" s="156">
        <v>555.82000000000005</v>
      </c>
      <c r="L440" s="153"/>
      <c r="M440" s="157"/>
      <c r="T440" s="158"/>
      <c r="AT440" s="30" t="s">
        <v>255</v>
      </c>
      <c r="AU440" s="30" t="s">
        <v>86</v>
      </c>
      <c r="AV440" s="12" t="s">
        <v>86</v>
      </c>
      <c r="AW440" s="12" t="s">
        <v>33</v>
      </c>
      <c r="AX440" s="12" t="s">
        <v>77</v>
      </c>
      <c r="AY440" s="30" t="s">
        <v>246</v>
      </c>
    </row>
    <row r="441" spans="2:65" s="12" customFormat="1" x14ac:dyDescent="0.2">
      <c r="B441" s="153"/>
      <c r="D441" s="154" t="s">
        <v>255</v>
      </c>
      <c r="E441" s="30" t="s">
        <v>1</v>
      </c>
      <c r="F441" s="155" t="s">
        <v>693</v>
      </c>
      <c r="H441" s="156">
        <v>46.475999999999999</v>
      </c>
      <c r="L441" s="153"/>
      <c r="M441" s="157"/>
      <c r="T441" s="158"/>
      <c r="AT441" s="30" t="s">
        <v>255</v>
      </c>
      <c r="AU441" s="30" t="s">
        <v>86</v>
      </c>
      <c r="AV441" s="12" t="s">
        <v>86</v>
      </c>
      <c r="AW441" s="12" t="s">
        <v>33</v>
      </c>
      <c r="AX441" s="12" t="s">
        <v>77</v>
      </c>
      <c r="AY441" s="30" t="s">
        <v>246</v>
      </c>
    </row>
    <row r="442" spans="2:65" s="13" customFormat="1" x14ac:dyDescent="0.2">
      <c r="B442" s="159"/>
      <c r="D442" s="154" t="s">
        <v>255</v>
      </c>
      <c r="E442" s="32" t="s">
        <v>1</v>
      </c>
      <c r="F442" s="160" t="s">
        <v>262</v>
      </c>
      <c r="H442" s="161">
        <v>602.29600000000005</v>
      </c>
      <c r="L442" s="159"/>
      <c r="M442" s="162"/>
      <c r="T442" s="163"/>
      <c r="AT442" s="32" t="s">
        <v>255</v>
      </c>
      <c r="AU442" s="32" t="s">
        <v>86</v>
      </c>
      <c r="AV442" s="13" t="s">
        <v>263</v>
      </c>
      <c r="AW442" s="13" t="s">
        <v>33</v>
      </c>
      <c r="AX442" s="13" t="s">
        <v>8</v>
      </c>
      <c r="AY442" s="32" t="s">
        <v>246</v>
      </c>
    </row>
    <row r="443" spans="2:65" s="1" customFormat="1" ht="24.2" customHeight="1" x14ac:dyDescent="0.2">
      <c r="B443" s="50"/>
      <c r="C443" s="143" t="s">
        <v>694</v>
      </c>
      <c r="D443" s="143" t="s">
        <v>248</v>
      </c>
      <c r="E443" s="144" t="s">
        <v>695</v>
      </c>
      <c r="F443" s="145" t="s">
        <v>696</v>
      </c>
      <c r="G443" s="146" t="s">
        <v>251</v>
      </c>
      <c r="H443" s="147">
        <v>64.375</v>
      </c>
      <c r="I443" s="27"/>
      <c r="J443" s="148">
        <f>ROUND(I443*H443,0)</f>
        <v>0</v>
      </c>
      <c r="K443" s="145" t="s">
        <v>252</v>
      </c>
      <c r="L443" s="50"/>
      <c r="M443" s="149" t="s">
        <v>1</v>
      </c>
      <c r="N443" s="150" t="s">
        <v>42</v>
      </c>
      <c r="P443" s="151">
        <f>O443*H443</f>
        <v>0</v>
      </c>
      <c r="Q443" s="151">
        <v>1.8000000000000001E-4</v>
      </c>
      <c r="R443" s="151">
        <f>Q443*H443</f>
        <v>1.1587500000000001E-2</v>
      </c>
      <c r="S443" s="151">
        <v>0</v>
      </c>
      <c r="T443" s="152">
        <f>S443*H443</f>
        <v>0</v>
      </c>
      <c r="AR443" s="28" t="s">
        <v>253</v>
      </c>
      <c r="AT443" s="28" t="s">
        <v>248</v>
      </c>
      <c r="AU443" s="28" t="s">
        <v>86</v>
      </c>
      <c r="AY443" s="17" t="s">
        <v>246</v>
      </c>
      <c r="BE443" s="29">
        <f>IF(N443="základní",J443,0)</f>
        <v>0</v>
      </c>
      <c r="BF443" s="29">
        <f>IF(N443="snížená",J443,0)</f>
        <v>0</v>
      </c>
      <c r="BG443" s="29">
        <f>IF(N443="zákl. přenesená",J443,0)</f>
        <v>0</v>
      </c>
      <c r="BH443" s="29">
        <f>IF(N443="sníž. přenesená",J443,0)</f>
        <v>0</v>
      </c>
      <c r="BI443" s="29">
        <f>IF(N443="nulová",J443,0)</f>
        <v>0</v>
      </c>
      <c r="BJ443" s="17" t="s">
        <v>8</v>
      </c>
      <c r="BK443" s="29">
        <f>ROUND(I443*H443,0)</f>
        <v>0</v>
      </c>
      <c r="BL443" s="17" t="s">
        <v>253</v>
      </c>
      <c r="BM443" s="28" t="s">
        <v>697</v>
      </c>
    </row>
    <row r="444" spans="2:65" s="12" customFormat="1" x14ac:dyDescent="0.2">
      <c r="B444" s="153"/>
      <c r="D444" s="154" t="s">
        <v>255</v>
      </c>
      <c r="E444" s="30" t="s">
        <v>1</v>
      </c>
      <c r="F444" s="155" t="s">
        <v>137</v>
      </c>
      <c r="H444" s="156">
        <v>64.375</v>
      </c>
      <c r="L444" s="153"/>
      <c r="M444" s="157"/>
      <c r="T444" s="158"/>
      <c r="AT444" s="30" t="s">
        <v>255</v>
      </c>
      <c r="AU444" s="30" t="s">
        <v>86</v>
      </c>
      <c r="AV444" s="12" t="s">
        <v>86</v>
      </c>
      <c r="AW444" s="12" t="s">
        <v>33</v>
      </c>
      <c r="AX444" s="12" t="s">
        <v>8</v>
      </c>
      <c r="AY444" s="30" t="s">
        <v>246</v>
      </c>
    </row>
    <row r="445" spans="2:65" s="1" customFormat="1" ht="44.25" customHeight="1" x14ac:dyDescent="0.2">
      <c r="B445" s="50"/>
      <c r="C445" s="143" t="s">
        <v>698</v>
      </c>
      <c r="D445" s="143" t="s">
        <v>248</v>
      </c>
      <c r="E445" s="144" t="s">
        <v>699</v>
      </c>
      <c r="F445" s="145" t="s">
        <v>700</v>
      </c>
      <c r="G445" s="146" t="s">
        <v>251</v>
      </c>
      <c r="H445" s="147">
        <v>555.82000000000005</v>
      </c>
      <c r="I445" s="27"/>
      <c r="J445" s="148">
        <f>ROUND(I445*H445,0)</f>
        <v>0</v>
      </c>
      <c r="K445" s="145" t="s">
        <v>252</v>
      </c>
      <c r="L445" s="50"/>
      <c r="M445" s="149" t="s">
        <v>1</v>
      </c>
      <c r="N445" s="150" t="s">
        <v>42</v>
      </c>
      <c r="P445" s="151">
        <f>O445*H445</f>
        <v>0</v>
      </c>
      <c r="Q445" s="151">
        <v>8.5961600000000003E-3</v>
      </c>
      <c r="R445" s="151">
        <f>Q445*H445</f>
        <v>4.777917651200001</v>
      </c>
      <c r="S445" s="151">
        <v>0</v>
      </c>
      <c r="T445" s="152">
        <f>S445*H445</f>
        <v>0</v>
      </c>
      <c r="AR445" s="28" t="s">
        <v>253</v>
      </c>
      <c r="AT445" s="28" t="s">
        <v>248</v>
      </c>
      <c r="AU445" s="28" t="s">
        <v>86</v>
      </c>
      <c r="AY445" s="17" t="s">
        <v>246</v>
      </c>
      <c r="BE445" s="29">
        <f>IF(N445="základní",J445,0)</f>
        <v>0</v>
      </c>
      <c r="BF445" s="29">
        <f>IF(N445="snížená",J445,0)</f>
        <v>0</v>
      </c>
      <c r="BG445" s="29">
        <f>IF(N445="zákl. přenesená",J445,0)</f>
        <v>0</v>
      </c>
      <c r="BH445" s="29">
        <f>IF(N445="sníž. přenesená",J445,0)</f>
        <v>0</v>
      </c>
      <c r="BI445" s="29">
        <f>IF(N445="nulová",J445,0)</f>
        <v>0</v>
      </c>
      <c r="BJ445" s="17" t="s">
        <v>8</v>
      </c>
      <c r="BK445" s="29">
        <f>ROUND(I445*H445,0)</f>
        <v>0</v>
      </c>
      <c r="BL445" s="17" t="s">
        <v>253</v>
      </c>
      <c r="BM445" s="28" t="s">
        <v>701</v>
      </c>
    </row>
    <row r="446" spans="2:65" s="12" customFormat="1" x14ac:dyDescent="0.2">
      <c r="B446" s="153"/>
      <c r="D446" s="154" t="s">
        <v>255</v>
      </c>
      <c r="E446" s="30" t="s">
        <v>1</v>
      </c>
      <c r="F446" s="155" t="s">
        <v>702</v>
      </c>
      <c r="H446" s="156">
        <v>159.684</v>
      </c>
      <c r="L446" s="153"/>
      <c r="M446" s="157"/>
      <c r="T446" s="158"/>
      <c r="AT446" s="30" t="s">
        <v>255</v>
      </c>
      <c r="AU446" s="30" t="s">
        <v>86</v>
      </c>
      <c r="AV446" s="12" t="s">
        <v>86</v>
      </c>
      <c r="AW446" s="12" t="s">
        <v>33</v>
      </c>
      <c r="AX446" s="12" t="s">
        <v>77</v>
      </c>
      <c r="AY446" s="30" t="s">
        <v>246</v>
      </c>
    </row>
    <row r="447" spans="2:65" s="12" customFormat="1" x14ac:dyDescent="0.2">
      <c r="B447" s="153"/>
      <c r="D447" s="154" t="s">
        <v>255</v>
      </c>
      <c r="E447" s="30" t="s">
        <v>1</v>
      </c>
      <c r="F447" s="155" t="s">
        <v>703</v>
      </c>
      <c r="H447" s="156">
        <v>-11.6</v>
      </c>
      <c r="L447" s="153"/>
      <c r="M447" s="157"/>
      <c r="T447" s="158"/>
      <c r="AT447" s="30" t="s">
        <v>255</v>
      </c>
      <c r="AU447" s="30" t="s">
        <v>86</v>
      </c>
      <c r="AV447" s="12" t="s">
        <v>86</v>
      </c>
      <c r="AW447" s="12" t="s">
        <v>33</v>
      </c>
      <c r="AX447" s="12" t="s">
        <v>77</v>
      </c>
      <c r="AY447" s="30" t="s">
        <v>246</v>
      </c>
    </row>
    <row r="448" spans="2:65" s="12" customFormat="1" x14ac:dyDescent="0.2">
      <c r="B448" s="153"/>
      <c r="D448" s="154" t="s">
        <v>255</v>
      </c>
      <c r="E448" s="30" t="s">
        <v>1</v>
      </c>
      <c r="F448" s="155" t="s">
        <v>704</v>
      </c>
      <c r="H448" s="156">
        <v>114.32599999999999</v>
      </c>
      <c r="L448" s="153"/>
      <c r="M448" s="157"/>
      <c r="T448" s="158"/>
      <c r="AT448" s="30" t="s">
        <v>255</v>
      </c>
      <c r="AU448" s="30" t="s">
        <v>86</v>
      </c>
      <c r="AV448" s="12" t="s">
        <v>86</v>
      </c>
      <c r="AW448" s="12" t="s">
        <v>33</v>
      </c>
      <c r="AX448" s="12" t="s">
        <v>77</v>
      </c>
      <c r="AY448" s="30" t="s">
        <v>246</v>
      </c>
    </row>
    <row r="449" spans="2:51" s="12" customFormat="1" x14ac:dyDescent="0.2">
      <c r="B449" s="153"/>
      <c r="D449" s="154" t="s">
        <v>255</v>
      </c>
      <c r="E449" s="30" t="s">
        <v>1</v>
      </c>
      <c r="F449" s="155" t="s">
        <v>705</v>
      </c>
      <c r="H449" s="156">
        <v>-5.8</v>
      </c>
      <c r="L449" s="153"/>
      <c r="M449" s="157"/>
      <c r="T449" s="158"/>
      <c r="AT449" s="30" t="s">
        <v>255</v>
      </c>
      <c r="AU449" s="30" t="s">
        <v>86</v>
      </c>
      <c r="AV449" s="12" t="s">
        <v>86</v>
      </c>
      <c r="AW449" s="12" t="s">
        <v>33</v>
      </c>
      <c r="AX449" s="12" t="s">
        <v>77</v>
      </c>
      <c r="AY449" s="30" t="s">
        <v>246</v>
      </c>
    </row>
    <row r="450" spans="2:51" s="12" customFormat="1" x14ac:dyDescent="0.2">
      <c r="B450" s="153"/>
      <c r="D450" s="154" t="s">
        <v>255</v>
      </c>
      <c r="E450" s="30" t="s">
        <v>1</v>
      </c>
      <c r="F450" s="155" t="s">
        <v>706</v>
      </c>
      <c r="H450" s="156">
        <v>-2.5539999999999998</v>
      </c>
      <c r="L450" s="153"/>
      <c r="M450" s="157"/>
      <c r="T450" s="158"/>
      <c r="AT450" s="30" t="s">
        <v>255</v>
      </c>
      <c r="AU450" s="30" t="s">
        <v>86</v>
      </c>
      <c r="AV450" s="12" t="s">
        <v>86</v>
      </c>
      <c r="AW450" s="12" t="s">
        <v>33</v>
      </c>
      <c r="AX450" s="12" t="s">
        <v>77</v>
      </c>
      <c r="AY450" s="30" t="s">
        <v>246</v>
      </c>
    </row>
    <row r="451" spans="2:51" s="13" customFormat="1" x14ac:dyDescent="0.2">
      <c r="B451" s="159"/>
      <c r="D451" s="154" t="s">
        <v>255</v>
      </c>
      <c r="E451" s="32" t="s">
        <v>1</v>
      </c>
      <c r="F451" s="160" t="s">
        <v>545</v>
      </c>
      <c r="H451" s="161">
        <v>254.05600000000001</v>
      </c>
      <c r="L451" s="159"/>
      <c r="M451" s="162"/>
      <c r="T451" s="163"/>
      <c r="AT451" s="32" t="s">
        <v>255</v>
      </c>
      <c r="AU451" s="32" t="s">
        <v>86</v>
      </c>
      <c r="AV451" s="13" t="s">
        <v>263</v>
      </c>
      <c r="AW451" s="13" t="s">
        <v>33</v>
      </c>
      <c r="AX451" s="13" t="s">
        <v>77</v>
      </c>
      <c r="AY451" s="32" t="s">
        <v>246</v>
      </c>
    </row>
    <row r="452" spans="2:51" s="12" customFormat="1" x14ac:dyDescent="0.2">
      <c r="B452" s="153"/>
      <c r="D452" s="154" t="s">
        <v>255</v>
      </c>
      <c r="E452" s="30" t="s">
        <v>1</v>
      </c>
      <c r="F452" s="155" t="s">
        <v>707</v>
      </c>
      <c r="H452" s="156">
        <v>74.623999999999995</v>
      </c>
      <c r="L452" s="153"/>
      <c r="M452" s="157"/>
      <c r="T452" s="158"/>
      <c r="AT452" s="30" t="s">
        <v>255</v>
      </c>
      <c r="AU452" s="30" t="s">
        <v>86</v>
      </c>
      <c r="AV452" s="12" t="s">
        <v>86</v>
      </c>
      <c r="AW452" s="12" t="s">
        <v>33</v>
      </c>
      <c r="AX452" s="12" t="s">
        <v>77</v>
      </c>
      <c r="AY452" s="30" t="s">
        <v>246</v>
      </c>
    </row>
    <row r="453" spans="2:51" s="12" customFormat="1" x14ac:dyDescent="0.2">
      <c r="B453" s="153"/>
      <c r="D453" s="154" t="s">
        <v>255</v>
      </c>
      <c r="E453" s="30" t="s">
        <v>1</v>
      </c>
      <c r="F453" s="155" t="s">
        <v>708</v>
      </c>
      <c r="H453" s="156">
        <v>-2.9</v>
      </c>
      <c r="L453" s="153"/>
      <c r="M453" s="157"/>
      <c r="T453" s="158"/>
      <c r="AT453" s="30" t="s">
        <v>255</v>
      </c>
      <c r="AU453" s="30" t="s">
        <v>86</v>
      </c>
      <c r="AV453" s="12" t="s">
        <v>86</v>
      </c>
      <c r="AW453" s="12" t="s">
        <v>33</v>
      </c>
      <c r="AX453" s="12" t="s">
        <v>77</v>
      </c>
      <c r="AY453" s="30" t="s">
        <v>246</v>
      </c>
    </row>
    <row r="454" spans="2:51" s="12" customFormat="1" x14ac:dyDescent="0.2">
      <c r="B454" s="153"/>
      <c r="D454" s="154" t="s">
        <v>255</v>
      </c>
      <c r="E454" s="30" t="s">
        <v>1</v>
      </c>
      <c r="F454" s="155" t="s">
        <v>709</v>
      </c>
      <c r="H454" s="156">
        <v>-2.625</v>
      </c>
      <c r="L454" s="153"/>
      <c r="M454" s="157"/>
      <c r="T454" s="158"/>
      <c r="AT454" s="30" t="s">
        <v>255</v>
      </c>
      <c r="AU454" s="30" t="s">
        <v>86</v>
      </c>
      <c r="AV454" s="12" t="s">
        <v>86</v>
      </c>
      <c r="AW454" s="12" t="s">
        <v>33</v>
      </c>
      <c r="AX454" s="12" t="s">
        <v>77</v>
      </c>
      <c r="AY454" s="30" t="s">
        <v>246</v>
      </c>
    </row>
    <row r="455" spans="2:51" s="12" customFormat="1" x14ac:dyDescent="0.2">
      <c r="B455" s="153"/>
      <c r="D455" s="154" t="s">
        <v>255</v>
      </c>
      <c r="E455" s="30" t="s">
        <v>1</v>
      </c>
      <c r="F455" s="155" t="s">
        <v>710</v>
      </c>
      <c r="H455" s="156">
        <v>-0.63</v>
      </c>
      <c r="L455" s="153"/>
      <c r="M455" s="157"/>
      <c r="T455" s="158"/>
      <c r="AT455" s="30" t="s">
        <v>255</v>
      </c>
      <c r="AU455" s="30" t="s">
        <v>86</v>
      </c>
      <c r="AV455" s="12" t="s">
        <v>86</v>
      </c>
      <c r="AW455" s="12" t="s">
        <v>33</v>
      </c>
      <c r="AX455" s="12" t="s">
        <v>77</v>
      </c>
      <c r="AY455" s="30" t="s">
        <v>246</v>
      </c>
    </row>
    <row r="456" spans="2:51" s="13" customFormat="1" x14ac:dyDescent="0.2">
      <c r="B456" s="159"/>
      <c r="D456" s="154" t="s">
        <v>255</v>
      </c>
      <c r="E456" s="32" t="s">
        <v>1</v>
      </c>
      <c r="F456" s="160" t="s">
        <v>548</v>
      </c>
      <c r="H456" s="161">
        <v>68.468999999999994</v>
      </c>
      <c r="L456" s="159"/>
      <c r="M456" s="162"/>
      <c r="T456" s="163"/>
      <c r="AT456" s="32" t="s">
        <v>255</v>
      </c>
      <c r="AU456" s="32" t="s">
        <v>86</v>
      </c>
      <c r="AV456" s="13" t="s">
        <v>263</v>
      </c>
      <c r="AW456" s="13" t="s">
        <v>33</v>
      </c>
      <c r="AX456" s="13" t="s">
        <v>77</v>
      </c>
      <c r="AY456" s="32" t="s">
        <v>246</v>
      </c>
    </row>
    <row r="457" spans="2:51" s="12" customFormat="1" x14ac:dyDescent="0.2">
      <c r="B457" s="153"/>
      <c r="D457" s="154" t="s">
        <v>255</v>
      </c>
      <c r="E457" s="30" t="s">
        <v>1</v>
      </c>
      <c r="F457" s="155" t="s">
        <v>711</v>
      </c>
      <c r="H457" s="156">
        <v>113.95399999999999</v>
      </c>
      <c r="L457" s="153"/>
      <c r="M457" s="157"/>
      <c r="T457" s="158"/>
      <c r="AT457" s="30" t="s">
        <v>255</v>
      </c>
      <c r="AU457" s="30" t="s">
        <v>86</v>
      </c>
      <c r="AV457" s="12" t="s">
        <v>86</v>
      </c>
      <c r="AW457" s="12" t="s">
        <v>33</v>
      </c>
      <c r="AX457" s="12" t="s">
        <v>77</v>
      </c>
      <c r="AY457" s="30" t="s">
        <v>246</v>
      </c>
    </row>
    <row r="458" spans="2:51" s="12" customFormat="1" x14ac:dyDescent="0.2">
      <c r="B458" s="153"/>
      <c r="D458" s="154" t="s">
        <v>255</v>
      </c>
      <c r="E458" s="30" t="s">
        <v>1</v>
      </c>
      <c r="F458" s="155" t="s">
        <v>712</v>
      </c>
      <c r="H458" s="156">
        <v>1.3</v>
      </c>
      <c r="L458" s="153"/>
      <c r="M458" s="157"/>
      <c r="T458" s="158"/>
      <c r="AT458" s="30" t="s">
        <v>255</v>
      </c>
      <c r="AU458" s="30" t="s">
        <v>86</v>
      </c>
      <c r="AV458" s="12" t="s">
        <v>86</v>
      </c>
      <c r="AW458" s="12" t="s">
        <v>33</v>
      </c>
      <c r="AX458" s="12" t="s">
        <v>77</v>
      </c>
      <c r="AY458" s="30" t="s">
        <v>246</v>
      </c>
    </row>
    <row r="459" spans="2:51" s="12" customFormat="1" x14ac:dyDescent="0.2">
      <c r="B459" s="153"/>
      <c r="D459" s="154" t="s">
        <v>255</v>
      </c>
      <c r="E459" s="30" t="s">
        <v>1</v>
      </c>
      <c r="F459" s="155" t="s">
        <v>713</v>
      </c>
      <c r="H459" s="156">
        <v>-10.8</v>
      </c>
      <c r="L459" s="153"/>
      <c r="M459" s="157"/>
      <c r="T459" s="158"/>
      <c r="AT459" s="30" t="s">
        <v>255</v>
      </c>
      <c r="AU459" s="30" t="s">
        <v>86</v>
      </c>
      <c r="AV459" s="12" t="s">
        <v>86</v>
      </c>
      <c r="AW459" s="12" t="s">
        <v>33</v>
      </c>
      <c r="AX459" s="12" t="s">
        <v>77</v>
      </c>
      <c r="AY459" s="30" t="s">
        <v>246</v>
      </c>
    </row>
    <row r="460" spans="2:51" s="12" customFormat="1" x14ac:dyDescent="0.2">
      <c r="B460" s="153"/>
      <c r="D460" s="154" t="s">
        <v>255</v>
      </c>
      <c r="E460" s="30" t="s">
        <v>1</v>
      </c>
      <c r="F460" s="155" t="s">
        <v>714</v>
      </c>
      <c r="H460" s="156">
        <v>-4</v>
      </c>
      <c r="L460" s="153"/>
      <c r="M460" s="157"/>
      <c r="T460" s="158"/>
      <c r="AT460" s="30" t="s">
        <v>255</v>
      </c>
      <c r="AU460" s="30" t="s">
        <v>86</v>
      </c>
      <c r="AV460" s="12" t="s">
        <v>86</v>
      </c>
      <c r="AW460" s="12" t="s">
        <v>33</v>
      </c>
      <c r="AX460" s="12" t="s">
        <v>77</v>
      </c>
      <c r="AY460" s="30" t="s">
        <v>246</v>
      </c>
    </row>
    <row r="461" spans="2:51" s="12" customFormat="1" x14ac:dyDescent="0.2">
      <c r="B461" s="153"/>
      <c r="D461" s="154" t="s">
        <v>255</v>
      </c>
      <c r="E461" s="30" t="s">
        <v>1</v>
      </c>
      <c r="F461" s="155" t="s">
        <v>715</v>
      </c>
      <c r="H461" s="156">
        <v>159.84100000000001</v>
      </c>
      <c r="L461" s="153"/>
      <c r="M461" s="157"/>
      <c r="T461" s="158"/>
      <c r="AT461" s="30" t="s">
        <v>255</v>
      </c>
      <c r="AU461" s="30" t="s">
        <v>86</v>
      </c>
      <c r="AV461" s="12" t="s">
        <v>86</v>
      </c>
      <c r="AW461" s="12" t="s">
        <v>33</v>
      </c>
      <c r="AX461" s="12" t="s">
        <v>77</v>
      </c>
      <c r="AY461" s="30" t="s">
        <v>246</v>
      </c>
    </row>
    <row r="462" spans="2:51" s="12" customFormat="1" x14ac:dyDescent="0.2">
      <c r="B462" s="153"/>
      <c r="D462" s="154" t="s">
        <v>255</v>
      </c>
      <c r="E462" s="30" t="s">
        <v>1</v>
      </c>
      <c r="F462" s="155" t="s">
        <v>716</v>
      </c>
      <c r="H462" s="156">
        <v>-27</v>
      </c>
      <c r="L462" s="153"/>
      <c r="M462" s="157"/>
      <c r="T462" s="158"/>
      <c r="AT462" s="30" t="s">
        <v>255</v>
      </c>
      <c r="AU462" s="30" t="s">
        <v>86</v>
      </c>
      <c r="AV462" s="12" t="s">
        <v>86</v>
      </c>
      <c r="AW462" s="12" t="s">
        <v>33</v>
      </c>
      <c r="AX462" s="12" t="s">
        <v>77</v>
      </c>
      <c r="AY462" s="30" t="s">
        <v>246</v>
      </c>
    </row>
    <row r="463" spans="2:51" s="13" customFormat="1" x14ac:dyDescent="0.2">
      <c r="B463" s="159"/>
      <c r="D463" s="154" t="s">
        <v>255</v>
      </c>
      <c r="E463" s="32" t="s">
        <v>1</v>
      </c>
      <c r="F463" s="160" t="s">
        <v>553</v>
      </c>
      <c r="H463" s="161">
        <v>233.29499999999999</v>
      </c>
      <c r="L463" s="159"/>
      <c r="M463" s="162"/>
      <c r="T463" s="163"/>
      <c r="AT463" s="32" t="s">
        <v>255</v>
      </c>
      <c r="AU463" s="32" t="s">
        <v>86</v>
      </c>
      <c r="AV463" s="13" t="s">
        <v>263</v>
      </c>
      <c r="AW463" s="13" t="s">
        <v>33</v>
      </c>
      <c r="AX463" s="13" t="s">
        <v>77</v>
      </c>
      <c r="AY463" s="32" t="s">
        <v>246</v>
      </c>
    </row>
    <row r="464" spans="2:51" s="14" customFormat="1" x14ac:dyDescent="0.2">
      <c r="B464" s="164"/>
      <c r="D464" s="154" t="s">
        <v>255</v>
      </c>
      <c r="E464" s="33" t="s">
        <v>140</v>
      </c>
      <c r="F464" s="165" t="s">
        <v>555</v>
      </c>
      <c r="H464" s="166">
        <v>555.82000000000005</v>
      </c>
      <c r="L464" s="164"/>
      <c r="M464" s="167"/>
      <c r="T464" s="168"/>
      <c r="AT464" s="33" t="s">
        <v>255</v>
      </c>
      <c r="AU464" s="33" t="s">
        <v>86</v>
      </c>
      <c r="AV464" s="14" t="s">
        <v>253</v>
      </c>
      <c r="AW464" s="14" t="s">
        <v>33</v>
      </c>
      <c r="AX464" s="14" t="s">
        <v>8</v>
      </c>
      <c r="AY464" s="33" t="s">
        <v>246</v>
      </c>
    </row>
    <row r="465" spans="2:65" s="1" customFormat="1" ht="16.5" customHeight="1" x14ac:dyDescent="0.2">
      <c r="B465" s="50"/>
      <c r="C465" s="169" t="s">
        <v>717</v>
      </c>
      <c r="D465" s="169" t="s">
        <v>643</v>
      </c>
      <c r="E465" s="170" t="s">
        <v>718</v>
      </c>
      <c r="F465" s="171" t="s">
        <v>719</v>
      </c>
      <c r="G465" s="172" t="s">
        <v>251</v>
      </c>
      <c r="H465" s="173">
        <v>583.61099999999999</v>
      </c>
      <c r="I465" s="34"/>
      <c r="J465" s="174">
        <f>ROUND(I465*H465,0)</f>
        <v>0</v>
      </c>
      <c r="K465" s="171" t="s">
        <v>252</v>
      </c>
      <c r="L465" s="175"/>
      <c r="M465" s="176" t="s">
        <v>1</v>
      </c>
      <c r="N465" s="177" t="s">
        <v>42</v>
      </c>
      <c r="P465" s="151">
        <f>O465*H465</f>
        <v>0</v>
      </c>
      <c r="Q465" s="151">
        <v>1.9599999999999999E-3</v>
      </c>
      <c r="R465" s="151">
        <f>Q465*H465</f>
        <v>1.14387756</v>
      </c>
      <c r="S465" s="151">
        <v>0</v>
      </c>
      <c r="T465" s="152">
        <f>S465*H465</f>
        <v>0</v>
      </c>
      <c r="AR465" s="28" t="s">
        <v>302</v>
      </c>
      <c r="AT465" s="28" t="s">
        <v>643</v>
      </c>
      <c r="AU465" s="28" t="s">
        <v>86</v>
      </c>
      <c r="AY465" s="17" t="s">
        <v>246</v>
      </c>
      <c r="BE465" s="29">
        <f>IF(N465="základní",J465,0)</f>
        <v>0</v>
      </c>
      <c r="BF465" s="29">
        <f>IF(N465="snížená",J465,0)</f>
        <v>0</v>
      </c>
      <c r="BG465" s="29">
        <f>IF(N465="zákl. přenesená",J465,0)</f>
        <v>0</v>
      </c>
      <c r="BH465" s="29">
        <f>IF(N465="sníž. přenesená",J465,0)</f>
        <v>0</v>
      </c>
      <c r="BI465" s="29">
        <f>IF(N465="nulová",J465,0)</f>
        <v>0</v>
      </c>
      <c r="BJ465" s="17" t="s">
        <v>8</v>
      </c>
      <c r="BK465" s="29">
        <f>ROUND(I465*H465,0)</f>
        <v>0</v>
      </c>
      <c r="BL465" s="17" t="s">
        <v>253</v>
      </c>
      <c r="BM465" s="28" t="s">
        <v>720</v>
      </c>
    </row>
    <row r="466" spans="2:65" s="12" customFormat="1" x14ac:dyDescent="0.2">
      <c r="B466" s="153"/>
      <c r="D466" s="154" t="s">
        <v>255</v>
      </c>
      <c r="E466" s="30" t="s">
        <v>1</v>
      </c>
      <c r="F466" s="155" t="s">
        <v>721</v>
      </c>
      <c r="H466" s="156">
        <v>583.61099999999999</v>
      </c>
      <c r="L466" s="153"/>
      <c r="M466" s="157"/>
      <c r="T466" s="158"/>
      <c r="AT466" s="30" t="s">
        <v>255</v>
      </c>
      <c r="AU466" s="30" t="s">
        <v>86</v>
      </c>
      <c r="AV466" s="12" t="s">
        <v>86</v>
      </c>
      <c r="AW466" s="12" t="s">
        <v>33</v>
      </c>
      <c r="AX466" s="12" t="s">
        <v>8</v>
      </c>
      <c r="AY466" s="30" t="s">
        <v>246</v>
      </c>
    </row>
    <row r="467" spans="2:65" s="1" customFormat="1" ht="37.9" customHeight="1" x14ac:dyDescent="0.2">
      <c r="B467" s="50"/>
      <c r="C467" s="143" t="s">
        <v>722</v>
      </c>
      <c r="D467" s="143" t="s">
        <v>248</v>
      </c>
      <c r="E467" s="144" t="s">
        <v>723</v>
      </c>
      <c r="F467" s="145" t="s">
        <v>724</v>
      </c>
      <c r="G467" s="146" t="s">
        <v>274</v>
      </c>
      <c r="H467" s="147">
        <v>116.19</v>
      </c>
      <c r="I467" s="27"/>
      <c r="J467" s="148">
        <f>ROUND(I467*H467,0)</f>
        <v>0</v>
      </c>
      <c r="K467" s="145" t="s">
        <v>252</v>
      </c>
      <c r="L467" s="50"/>
      <c r="M467" s="149" t="s">
        <v>1</v>
      </c>
      <c r="N467" s="150" t="s">
        <v>42</v>
      </c>
      <c r="P467" s="151">
        <f>O467*H467</f>
        <v>0</v>
      </c>
      <c r="Q467" s="151">
        <v>3.3899999999999998E-3</v>
      </c>
      <c r="R467" s="151">
        <f>Q467*H467</f>
        <v>0.39388409999999996</v>
      </c>
      <c r="S467" s="151">
        <v>0</v>
      </c>
      <c r="T467" s="152">
        <f>S467*H467</f>
        <v>0</v>
      </c>
      <c r="AR467" s="28" t="s">
        <v>253</v>
      </c>
      <c r="AT467" s="28" t="s">
        <v>248</v>
      </c>
      <c r="AU467" s="28" t="s">
        <v>86</v>
      </c>
      <c r="AY467" s="17" t="s">
        <v>246</v>
      </c>
      <c r="BE467" s="29">
        <f>IF(N467="základní",J467,0)</f>
        <v>0</v>
      </c>
      <c r="BF467" s="29">
        <f>IF(N467="snížená",J467,0)</f>
        <v>0</v>
      </c>
      <c r="BG467" s="29">
        <f>IF(N467="zákl. přenesená",J467,0)</f>
        <v>0</v>
      </c>
      <c r="BH467" s="29">
        <f>IF(N467="sníž. přenesená",J467,0)</f>
        <v>0</v>
      </c>
      <c r="BI467" s="29">
        <f>IF(N467="nulová",J467,0)</f>
        <v>0</v>
      </c>
      <c r="BJ467" s="17" t="s">
        <v>8</v>
      </c>
      <c r="BK467" s="29">
        <f>ROUND(I467*H467,0)</f>
        <v>0</v>
      </c>
      <c r="BL467" s="17" t="s">
        <v>253</v>
      </c>
      <c r="BM467" s="28" t="s">
        <v>725</v>
      </c>
    </row>
    <row r="468" spans="2:65" s="12" customFormat="1" x14ac:dyDescent="0.2">
      <c r="B468" s="153"/>
      <c r="D468" s="154" t="s">
        <v>255</v>
      </c>
      <c r="E468" s="30" t="s">
        <v>1</v>
      </c>
      <c r="F468" s="155" t="s">
        <v>726</v>
      </c>
      <c r="H468" s="156">
        <v>9.0399999999999991</v>
      </c>
      <c r="L468" s="153"/>
      <c r="M468" s="157"/>
      <c r="T468" s="158"/>
      <c r="AT468" s="30" t="s">
        <v>255</v>
      </c>
      <c r="AU468" s="30" t="s">
        <v>86</v>
      </c>
      <c r="AV468" s="12" t="s">
        <v>86</v>
      </c>
      <c r="AW468" s="12" t="s">
        <v>33</v>
      </c>
      <c r="AX468" s="12" t="s">
        <v>77</v>
      </c>
      <c r="AY468" s="30" t="s">
        <v>246</v>
      </c>
    </row>
    <row r="469" spans="2:65" s="13" customFormat="1" x14ac:dyDescent="0.2">
      <c r="B469" s="159"/>
      <c r="D469" s="154" t="s">
        <v>255</v>
      </c>
      <c r="E469" s="32" t="s">
        <v>1</v>
      </c>
      <c r="F469" s="160" t="s">
        <v>545</v>
      </c>
      <c r="H469" s="161">
        <v>9.0399999999999991</v>
      </c>
      <c r="L469" s="159"/>
      <c r="M469" s="162"/>
      <c r="T469" s="163"/>
      <c r="AT469" s="32" t="s">
        <v>255</v>
      </c>
      <c r="AU469" s="32" t="s">
        <v>86</v>
      </c>
      <c r="AV469" s="13" t="s">
        <v>263</v>
      </c>
      <c r="AW469" s="13" t="s">
        <v>33</v>
      </c>
      <c r="AX469" s="13" t="s">
        <v>77</v>
      </c>
      <c r="AY469" s="32" t="s">
        <v>246</v>
      </c>
    </row>
    <row r="470" spans="2:65" s="12" customFormat="1" x14ac:dyDescent="0.2">
      <c r="B470" s="153"/>
      <c r="D470" s="154" t="s">
        <v>255</v>
      </c>
      <c r="E470" s="30" t="s">
        <v>1</v>
      </c>
      <c r="F470" s="155" t="s">
        <v>727</v>
      </c>
      <c r="H470" s="156">
        <v>5.45</v>
      </c>
      <c r="L470" s="153"/>
      <c r="M470" s="157"/>
      <c r="T470" s="158"/>
      <c r="AT470" s="30" t="s">
        <v>255</v>
      </c>
      <c r="AU470" s="30" t="s">
        <v>86</v>
      </c>
      <c r="AV470" s="12" t="s">
        <v>86</v>
      </c>
      <c r="AW470" s="12" t="s">
        <v>33</v>
      </c>
      <c r="AX470" s="12" t="s">
        <v>77</v>
      </c>
      <c r="AY470" s="30" t="s">
        <v>246</v>
      </c>
    </row>
    <row r="471" spans="2:65" s="12" customFormat="1" x14ac:dyDescent="0.2">
      <c r="B471" s="153"/>
      <c r="D471" s="154" t="s">
        <v>255</v>
      </c>
      <c r="E471" s="30" t="s">
        <v>1</v>
      </c>
      <c r="F471" s="155" t="s">
        <v>728</v>
      </c>
      <c r="H471" s="156">
        <v>3.3</v>
      </c>
      <c r="L471" s="153"/>
      <c r="M471" s="157"/>
      <c r="T471" s="158"/>
      <c r="AT471" s="30" t="s">
        <v>255</v>
      </c>
      <c r="AU471" s="30" t="s">
        <v>86</v>
      </c>
      <c r="AV471" s="12" t="s">
        <v>86</v>
      </c>
      <c r="AW471" s="12" t="s">
        <v>33</v>
      </c>
      <c r="AX471" s="12" t="s">
        <v>77</v>
      </c>
      <c r="AY471" s="30" t="s">
        <v>246</v>
      </c>
    </row>
    <row r="472" spans="2:65" s="13" customFormat="1" x14ac:dyDescent="0.2">
      <c r="B472" s="159"/>
      <c r="D472" s="154" t="s">
        <v>255</v>
      </c>
      <c r="E472" s="32" t="s">
        <v>1</v>
      </c>
      <c r="F472" s="160" t="s">
        <v>548</v>
      </c>
      <c r="H472" s="161">
        <v>8.75</v>
      </c>
      <c r="L472" s="159"/>
      <c r="M472" s="162"/>
      <c r="T472" s="163"/>
      <c r="AT472" s="32" t="s">
        <v>255</v>
      </c>
      <c r="AU472" s="32" t="s">
        <v>86</v>
      </c>
      <c r="AV472" s="13" t="s">
        <v>263</v>
      </c>
      <c r="AW472" s="13" t="s">
        <v>33</v>
      </c>
      <c r="AX472" s="13" t="s">
        <v>77</v>
      </c>
      <c r="AY472" s="32" t="s">
        <v>246</v>
      </c>
    </row>
    <row r="473" spans="2:65" s="12" customFormat="1" x14ac:dyDescent="0.2">
      <c r="B473" s="153"/>
      <c r="D473" s="154" t="s">
        <v>255</v>
      </c>
      <c r="E473" s="30" t="s">
        <v>1</v>
      </c>
      <c r="F473" s="155" t="s">
        <v>729</v>
      </c>
      <c r="H473" s="156">
        <v>6</v>
      </c>
      <c r="L473" s="153"/>
      <c r="M473" s="157"/>
      <c r="T473" s="158"/>
      <c r="AT473" s="30" t="s">
        <v>255</v>
      </c>
      <c r="AU473" s="30" t="s">
        <v>86</v>
      </c>
      <c r="AV473" s="12" t="s">
        <v>86</v>
      </c>
      <c r="AW473" s="12" t="s">
        <v>33</v>
      </c>
      <c r="AX473" s="12" t="s">
        <v>77</v>
      </c>
      <c r="AY473" s="30" t="s">
        <v>246</v>
      </c>
    </row>
    <row r="474" spans="2:65" s="12" customFormat="1" x14ac:dyDescent="0.2">
      <c r="B474" s="153"/>
      <c r="D474" s="154" t="s">
        <v>255</v>
      </c>
      <c r="E474" s="30" t="s">
        <v>1</v>
      </c>
      <c r="F474" s="155" t="s">
        <v>730</v>
      </c>
      <c r="H474" s="156">
        <v>92.4</v>
      </c>
      <c r="L474" s="153"/>
      <c r="M474" s="157"/>
      <c r="T474" s="158"/>
      <c r="AT474" s="30" t="s">
        <v>255</v>
      </c>
      <c r="AU474" s="30" t="s">
        <v>86</v>
      </c>
      <c r="AV474" s="12" t="s">
        <v>86</v>
      </c>
      <c r="AW474" s="12" t="s">
        <v>33</v>
      </c>
      <c r="AX474" s="12" t="s">
        <v>77</v>
      </c>
      <c r="AY474" s="30" t="s">
        <v>246</v>
      </c>
    </row>
    <row r="475" spans="2:65" s="13" customFormat="1" x14ac:dyDescent="0.2">
      <c r="B475" s="159"/>
      <c r="D475" s="154" t="s">
        <v>255</v>
      </c>
      <c r="E475" s="32" t="s">
        <v>1</v>
      </c>
      <c r="F475" s="160" t="s">
        <v>553</v>
      </c>
      <c r="H475" s="161">
        <v>98.4</v>
      </c>
      <c r="L475" s="159"/>
      <c r="M475" s="162"/>
      <c r="T475" s="163"/>
      <c r="AT475" s="32" t="s">
        <v>255</v>
      </c>
      <c r="AU475" s="32" t="s">
        <v>86</v>
      </c>
      <c r="AV475" s="13" t="s">
        <v>263</v>
      </c>
      <c r="AW475" s="13" t="s">
        <v>33</v>
      </c>
      <c r="AX475" s="13" t="s">
        <v>77</v>
      </c>
      <c r="AY475" s="32" t="s">
        <v>246</v>
      </c>
    </row>
    <row r="476" spans="2:65" s="14" customFormat="1" x14ac:dyDescent="0.2">
      <c r="B476" s="164"/>
      <c r="D476" s="154" t="s">
        <v>255</v>
      </c>
      <c r="E476" s="33" t="s">
        <v>143</v>
      </c>
      <c r="F476" s="165" t="s">
        <v>301</v>
      </c>
      <c r="H476" s="166">
        <v>116.19</v>
      </c>
      <c r="L476" s="164"/>
      <c r="M476" s="167"/>
      <c r="T476" s="168"/>
      <c r="AT476" s="33" t="s">
        <v>255</v>
      </c>
      <c r="AU476" s="33" t="s">
        <v>86</v>
      </c>
      <c r="AV476" s="14" t="s">
        <v>253</v>
      </c>
      <c r="AW476" s="14" t="s">
        <v>33</v>
      </c>
      <c r="AX476" s="14" t="s">
        <v>8</v>
      </c>
      <c r="AY476" s="33" t="s">
        <v>246</v>
      </c>
    </row>
    <row r="477" spans="2:65" s="1" customFormat="1" ht="16.5" customHeight="1" x14ac:dyDescent="0.2">
      <c r="B477" s="50"/>
      <c r="C477" s="169" t="s">
        <v>731</v>
      </c>
      <c r="D477" s="169" t="s">
        <v>643</v>
      </c>
      <c r="E477" s="170" t="s">
        <v>732</v>
      </c>
      <c r="F477" s="171" t="s">
        <v>733</v>
      </c>
      <c r="G477" s="172" t="s">
        <v>251</v>
      </c>
      <c r="H477" s="173">
        <v>51.124000000000002</v>
      </c>
      <c r="I477" s="34"/>
      <c r="J477" s="174">
        <f>ROUND(I477*H477,0)</f>
        <v>0</v>
      </c>
      <c r="K477" s="171" t="s">
        <v>252</v>
      </c>
      <c r="L477" s="175"/>
      <c r="M477" s="176" t="s">
        <v>1</v>
      </c>
      <c r="N477" s="177" t="s">
        <v>42</v>
      </c>
      <c r="P477" s="151">
        <f>O477*H477</f>
        <v>0</v>
      </c>
      <c r="Q477" s="151">
        <v>5.5999999999999995E-4</v>
      </c>
      <c r="R477" s="151">
        <f>Q477*H477</f>
        <v>2.8629439999999999E-2</v>
      </c>
      <c r="S477" s="151">
        <v>0</v>
      </c>
      <c r="T477" s="152">
        <f>S477*H477</f>
        <v>0</v>
      </c>
      <c r="AR477" s="28" t="s">
        <v>302</v>
      </c>
      <c r="AT477" s="28" t="s">
        <v>643</v>
      </c>
      <c r="AU477" s="28" t="s">
        <v>86</v>
      </c>
      <c r="AY477" s="17" t="s">
        <v>246</v>
      </c>
      <c r="BE477" s="29">
        <f>IF(N477="základní",J477,0)</f>
        <v>0</v>
      </c>
      <c r="BF477" s="29">
        <f>IF(N477="snížená",J477,0)</f>
        <v>0</v>
      </c>
      <c r="BG477" s="29">
        <f>IF(N477="zákl. přenesená",J477,0)</f>
        <v>0</v>
      </c>
      <c r="BH477" s="29">
        <f>IF(N477="sníž. přenesená",J477,0)</f>
        <v>0</v>
      </c>
      <c r="BI477" s="29">
        <f>IF(N477="nulová",J477,0)</f>
        <v>0</v>
      </c>
      <c r="BJ477" s="17" t="s">
        <v>8</v>
      </c>
      <c r="BK477" s="29">
        <f>ROUND(I477*H477,0)</f>
        <v>0</v>
      </c>
      <c r="BL477" s="17" t="s">
        <v>253</v>
      </c>
      <c r="BM477" s="28" t="s">
        <v>734</v>
      </c>
    </row>
    <row r="478" spans="2:65" s="12" customFormat="1" x14ac:dyDescent="0.2">
      <c r="B478" s="153"/>
      <c r="D478" s="154" t="s">
        <v>255</v>
      </c>
      <c r="E478" s="30" t="s">
        <v>1</v>
      </c>
      <c r="F478" s="155" t="s">
        <v>735</v>
      </c>
      <c r="H478" s="156">
        <v>51.124000000000002</v>
      </c>
      <c r="L478" s="153"/>
      <c r="M478" s="157"/>
      <c r="T478" s="158"/>
      <c r="AT478" s="30" t="s">
        <v>255</v>
      </c>
      <c r="AU478" s="30" t="s">
        <v>86</v>
      </c>
      <c r="AV478" s="12" t="s">
        <v>86</v>
      </c>
      <c r="AW478" s="12" t="s">
        <v>33</v>
      </c>
      <c r="AX478" s="12" t="s">
        <v>8</v>
      </c>
      <c r="AY478" s="30" t="s">
        <v>246</v>
      </c>
    </row>
    <row r="479" spans="2:65" s="1" customFormat="1" ht="37.9" customHeight="1" x14ac:dyDescent="0.2">
      <c r="B479" s="50"/>
      <c r="C479" s="143" t="s">
        <v>736</v>
      </c>
      <c r="D479" s="143" t="s">
        <v>248</v>
      </c>
      <c r="E479" s="144" t="s">
        <v>737</v>
      </c>
      <c r="F479" s="145" t="s">
        <v>738</v>
      </c>
      <c r="G479" s="146" t="s">
        <v>251</v>
      </c>
      <c r="H479" s="147">
        <v>115.875</v>
      </c>
      <c r="I479" s="27"/>
      <c r="J479" s="148">
        <f>ROUND(I479*H479,0)</f>
        <v>0</v>
      </c>
      <c r="K479" s="145" t="s">
        <v>252</v>
      </c>
      <c r="L479" s="50"/>
      <c r="M479" s="149" t="s">
        <v>1</v>
      </c>
      <c r="N479" s="150" t="s">
        <v>42</v>
      </c>
      <c r="P479" s="151">
        <f>O479*H479</f>
        <v>0</v>
      </c>
      <c r="Q479" s="151">
        <v>1.1192000000000001E-2</v>
      </c>
      <c r="R479" s="151">
        <f>Q479*H479</f>
        <v>1.2968730000000002</v>
      </c>
      <c r="S479" s="151">
        <v>0</v>
      </c>
      <c r="T479" s="152">
        <f>S479*H479</f>
        <v>0</v>
      </c>
      <c r="AR479" s="28" t="s">
        <v>253</v>
      </c>
      <c r="AT479" s="28" t="s">
        <v>248</v>
      </c>
      <c r="AU479" s="28" t="s">
        <v>86</v>
      </c>
      <c r="AY479" s="17" t="s">
        <v>246</v>
      </c>
      <c r="BE479" s="29">
        <f>IF(N479="základní",J479,0)</f>
        <v>0</v>
      </c>
      <c r="BF479" s="29">
        <f>IF(N479="snížená",J479,0)</f>
        <v>0</v>
      </c>
      <c r="BG479" s="29">
        <f>IF(N479="zákl. přenesená",J479,0)</f>
        <v>0</v>
      </c>
      <c r="BH479" s="29">
        <f>IF(N479="sníž. přenesená",J479,0)</f>
        <v>0</v>
      </c>
      <c r="BI479" s="29">
        <f>IF(N479="nulová",J479,0)</f>
        <v>0</v>
      </c>
      <c r="BJ479" s="17" t="s">
        <v>8</v>
      </c>
      <c r="BK479" s="29">
        <f>ROUND(I479*H479,0)</f>
        <v>0</v>
      </c>
      <c r="BL479" s="17" t="s">
        <v>253</v>
      </c>
      <c r="BM479" s="28" t="s">
        <v>739</v>
      </c>
    </row>
    <row r="480" spans="2:65" s="12" customFormat="1" ht="22.5" x14ac:dyDescent="0.2">
      <c r="B480" s="153"/>
      <c r="D480" s="154" t="s">
        <v>255</v>
      </c>
      <c r="E480" s="30" t="s">
        <v>1</v>
      </c>
      <c r="F480" s="155" t="s">
        <v>740</v>
      </c>
      <c r="H480" s="156">
        <v>16.327999999999999</v>
      </c>
      <c r="L480" s="153"/>
      <c r="M480" s="157"/>
      <c r="T480" s="158"/>
      <c r="AT480" s="30" t="s">
        <v>255</v>
      </c>
      <c r="AU480" s="30" t="s">
        <v>86</v>
      </c>
      <c r="AV480" s="12" t="s">
        <v>86</v>
      </c>
      <c r="AW480" s="12" t="s">
        <v>33</v>
      </c>
      <c r="AX480" s="12" t="s">
        <v>77</v>
      </c>
      <c r="AY480" s="30" t="s">
        <v>246</v>
      </c>
    </row>
    <row r="481" spans="2:51" s="12" customFormat="1" ht="22.5" x14ac:dyDescent="0.2">
      <c r="B481" s="153"/>
      <c r="D481" s="154" t="s">
        <v>255</v>
      </c>
      <c r="E481" s="30" t="s">
        <v>1</v>
      </c>
      <c r="F481" s="155" t="s">
        <v>741</v>
      </c>
      <c r="H481" s="156">
        <v>7.3559999999999999</v>
      </c>
      <c r="L481" s="153"/>
      <c r="M481" s="157"/>
      <c r="T481" s="158"/>
      <c r="AT481" s="30" t="s">
        <v>255</v>
      </c>
      <c r="AU481" s="30" t="s">
        <v>86</v>
      </c>
      <c r="AV481" s="12" t="s">
        <v>86</v>
      </c>
      <c r="AW481" s="12" t="s">
        <v>33</v>
      </c>
      <c r="AX481" s="12" t="s">
        <v>77</v>
      </c>
      <c r="AY481" s="30" t="s">
        <v>246</v>
      </c>
    </row>
    <row r="482" spans="2:51" s="13" customFormat="1" x14ac:dyDescent="0.2">
      <c r="B482" s="159"/>
      <c r="D482" s="154" t="s">
        <v>255</v>
      </c>
      <c r="E482" s="32" t="s">
        <v>1</v>
      </c>
      <c r="F482" s="160" t="s">
        <v>545</v>
      </c>
      <c r="H482" s="161">
        <v>23.684000000000001</v>
      </c>
      <c r="L482" s="159"/>
      <c r="M482" s="162"/>
      <c r="T482" s="163"/>
      <c r="AT482" s="32" t="s">
        <v>255</v>
      </c>
      <c r="AU482" s="32" t="s">
        <v>86</v>
      </c>
      <c r="AV482" s="13" t="s">
        <v>263</v>
      </c>
      <c r="AW482" s="13" t="s">
        <v>33</v>
      </c>
      <c r="AX482" s="13" t="s">
        <v>77</v>
      </c>
      <c r="AY482" s="32" t="s">
        <v>246</v>
      </c>
    </row>
    <row r="483" spans="2:51" s="12" customFormat="1" x14ac:dyDescent="0.2">
      <c r="B483" s="153"/>
      <c r="D483" s="154" t="s">
        <v>255</v>
      </c>
      <c r="E483" s="30" t="s">
        <v>1</v>
      </c>
      <c r="F483" s="155" t="s">
        <v>546</v>
      </c>
      <c r="H483" s="156">
        <v>4.1399999999999997</v>
      </c>
      <c r="L483" s="153"/>
      <c r="M483" s="157"/>
      <c r="T483" s="158"/>
      <c r="AT483" s="30" t="s">
        <v>255</v>
      </c>
      <c r="AU483" s="30" t="s">
        <v>86</v>
      </c>
      <c r="AV483" s="12" t="s">
        <v>86</v>
      </c>
      <c r="AW483" s="12" t="s">
        <v>33</v>
      </c>
      <c r="AX483" s="12" t="s">
        <v>77</v>
      </c>
      <c r="AY483" s="30" t="s">
        <v>246</v>
      </c>
    </row>
    <row r="484" spans="2:51" s="13" customFormat="1" x14ac:dyDescent="0.2">
      <c r="B484" s="159"/>
      <c r="D484" s="154" t="s">
        <v>255</v>
      </c>
      <c r="E484" s="32" t="s">
        <v>1</v>
      </c>
      <c r="F484" s="160" t="s">
        <v>548</v>
      </c>
      <c r="H484" s="161">
        <v>4.1399999999999997</v>
      </c>
      <c r="L484" s="159"/>
      <c r="M484" s="162"/>
      <c r="T484" s="163"/>
      <c r="AT484" s="32" t="s">
        <v>255</v>
      </c>
      <c r="AU484" s="32" t="s">
        <v>86</v>
      </c>
      <c r="AV484" s="13" t="s">
        <v>263</v>
      </c>
      <c r="AW484" s="13" t="s">
        <v>33</v>
      </c>
      <c r="AX484" s="13" t="s">
        <v>77</v>
      </c>
      <c r="AY484" s="32" t="s">
        <v>246</v>
      </c>
    </row>
    <row r="485" spans="2:51" s="12" customFormat="1" x14ac:dyDescent="0.2">
      <c r="B485" s="153"/>
      <c r="D485" s="154" t="s">
        <v>255</v>
      </c>
      <c r="E485" s="30" t="s">
        <v>1</v>
      </c>
      <c r="F485" s="155" t="s">
        <v>742</v>
      </c>
      <c r="H485" s="156">
        <v>7.3319999999999999</v>
      </c>
      <c r="L485" s="153"/>
      <c r="M485" s="157"/>
      <c r="T485" s="158"/>
      <c r="AT485" s="30" t="s">
        <v>255</v>
      </c>
      <c r="AU485" s="30" t="s">
        <v>86</v>
      </c>
      <c r="AV485" s="12" t="s">
        <v>86</v>
      </c>
      <c r="AW485" s="12" t="s">
        <v>33</v>
      </c>
      <c r="AX485" s="12" t="s">
        <v>77</v>
      </c>
      <c r="AY485" s="30" t="s">
        <v>246</v>
      </c>
    </row>
    <row r="486" spans="2:51" s="12" customFormat="1" ht="22.5" x14ac:dyDescent="0.2">
      <c r="B486" s="153"/>
      <c r="D486" s="154" t="s">
        <v>255</v>
      </c>
      <c r="E486" s="30" t="s">
        <v>1</v>
      </c>
      <c r="F486" s="155" t="s">
        <v>743</v>
      </c>
      <c r="H486" s="156">
        <v>16.344000000000001</v>
      </c>
      <c r="L486" s="153"/>
      <c r="M486" s="157"/>
      <c r="T486" s="158"/>
      <c r="AT486" s="30" t="s">
        <v>255</v>
      </c>
      <c r="AU486" s="30" t="s">
        <v>86</v>
      </c>
      <c r="AV486" s="12" t="s">
        <v>86</v>
      </c>
      <c r="AW486" s="12" t="s">
        <v>33</v>
      </c>
      <c r="AX486" s="12" t="s">
        <v>77</v>
      </c>
      <c r="AY486" s="30" t="s">
        <v>246</v>
      </c>
    </row>
    <row r="487" spans="2:51" s="13" customFormat="1" x14ac:dyDescent="0.2">
      <c r="B487" s="159"/>
      <c r="D487" s="154" t="s">
        <v>255</v>
      </c>
      <c r="E487" s="32" t="s">
        <v>1</v>
      </c>
      <c r="F487" s="160" t="s">
        <v>553</v>
      </c>
      <c r="H487" s="161">
        <v>23.675999999999998</v>
      </c>
      <c r="L487" s="159"/>
      <c r="M487" s="162"/>
      <c r="T487" s="163"/>
      <c r="AT487" s="32" t="s">
        <v>255</v>
      </c>
      <c r="AU487" s="32" t="s">
        <v>86</v>
      </c>
      <c r="AV487" s="13" t="s">
        <v>263</v>
      </c>
      <c r="AW487" s="13" t="s">
        <v>33</v>
      </c>
      <c r="AX487" s="13" t="s">
        <v>77</v>
      </c>
      <c r="AY487" s="32" t="s">
        <v>246</v>
      </c>
    </row>
    <row r="488" spans="2:51" s="14" customFormat="1" ht="22.5" x14ac:dyDescent="0.2">
      <c r="B488" s="164"/>
      <c r="D488" s="154" t="s">
        <v>255</v>
      </c>
      <c r="E488" s="33" t="s">
        <v>134</v>
      </c>
      <c r="F488" s="165" t="s">
        <v>744</v>
      </c>
      <c r="H488" s="166">
        <v>51.5</v>
      </c>
      <c r="L488" s="164"/>
      <c r="M488" s="167"/>
      <c r="T488" s="168"/>
      <c r="AT488" s="33" t="s">
        <v>255</v>
      </c>
      <c r="AU488" s="33" t="s">
        <v>86</v>
      </c>
      <c r="AV488" s="14" t="s">
        <v>253</v>
      </c>
      <c r="AW488" s="14" t="s">
        <v>33</v>
      </c>
      <c r="AX488" s="14" t="s">
        <v>77</v>
      </c>
      <c r="AY488" s="33" t="s">
        <v>246</v>
      </c>
    </row>
    <row r="489" spans="2:51" s="12" customFormat="1" ht="22.5" x14ac:dyDescent="0.2">
      <c r="B489" s="153"/>
      <c r="D489" s="154" t="s">
        <v>255</v>
      </c>
      <c r="E489" s="30" t="s">
        <v>1</v>
      </c>
      <c r="F489" s="155" t="s">
        <v>745</v>
      </c>
      <c r="H489" s="156">
        <v>20.41</v>
      </c>
      <c r="L489" s="153"/>
      <c r="M489" s="157"/>
      <c r="T489" s="158"/>
      <c r="AT489" s="30" t="s">
        <v>255</v>
      </c>
      <c r="AU489" s="30" t="s">
        <v>86</v>
      </c>
      <c r="AV489" s="12" t="s">
        <v>86</v>
      </c>
      <c r="AW489" s="12" t="s">
        <v>33</v>
      </c>
      <c r="AX489" s="12" t="s">
        <v>77</v>
      </c>
      <c r="AY489" s="30" t="s">
        <v>246</v>
      </c>
    </row>
    <row r="490" spans="2:51" s="12" customFormat="1" ht="22.5" x14ac:dyDescent="0.2">
      <c r="B490" s="153"/>
      <c r="D490" s="154" t="s">
        <v>255</v>
      </c>
      <c r="E490" s="30" t="s">
        <v>1</v>
      </c>
      <c r="F490" s="155" t="s">
        <v>746</v>
      </c>
      <c r="H490" s="156">
        <v>9.1950000000000003</v>
      </c>
      <c r="L490" s="153"/>
      <c r="M490" s="157"/>
      <c r="T490" s="158"/>
      <c r="AT490" s="30" t="s">
        <v>255</v>
      </c>
      <c r="AU490" s="30" t="s">
        <v>86</v>
      </c>
      <c r="AV490" s="12" t="s">
        <v>86</v>
      </c>
      <c r="AW490" s="12" t="s">
        <v>33</v>
      </c>
      <c r="AX490" s="12" t="s">
        <v>77</v>
      </c>
      <c r="AY490" s="30" t="s">
        <v>246</v>
      </c>
    </row>
    <row r="491" spans="2:51" s="13" customFormat="1" x14ac:dyDescent="0.2">
      <c r="B491" s="159"/>
      <c r="D491" s="154" t="s">
        <v>255</v>
      </c>
      <c r="E491" s="32" t="s">
        <v>1</v>
      </c>
      <c r="F491" s="160" t="s">
        <v>545</v>
      </c>
      <c r="H491" s="161">
        <v>29.605</v>
      </c>
      <c r="L491" s="159"/>
      <c r="M491" s="162"/>
      <c r="T491" s="163"/>
      <c r="AT491" s="32" t="s">
        <v>255</v>
      </c>
      <c r="AU491" s="32" t="s">
        <v>86</v>
      </c>
      <c r="AV491" s="13" t="s">
        <v>263</v>
      </c>
      <c r="AW491" s="13" t="s">
        <v>33</v>
      </c>
      <c r="AX491" s="13" t="s">
        <v>77</v>
      </c>
      <c r="AY491" s="32" t="s">
        <v>246</v>
      </c>
    </row>
    <row r="492" spans="2:51" s="12" customFormat="1" x14ac:dyDescent="0.2">
      <c r="B492" s="153"/>
      <c r="D492" s="154" t="s">
        <v>255</v>
      </c>
      <c r="E492" s="30" t="s">
        <v>1</v>
      </c>
      <c r="F492" s="155" t="s">
        <v>747</v>
      </c>
      <c r="H492" s="156">
        <v>5.1749999999999998</v>
      </c>
      <c r="L492" s="153"/>
      <c r="M492" s="157"/>
      <c r="T492" s="158"/>
      <c r="AT492" s="30" t="s">
        <v>255</v>
      </c>
      <c r="AU492" s="30" t="s">
        <v>86</v>
      </c>
      <c r="AV492" s="12" t="s">
        <v>86</v>
      </c>
      <c r="AW492" s="12" t="s">
        <v>33</v>
      </c>
      <c r="AX492" s="12" t="s">
        <v>77</v>
      </c>
      <c r="AY492" s="30" t="s">
        <v>246</v>
      </c>
    </row>
    <row r="493" spans="2:51" s="13" customFormat="1" x14ac:dyDescent="0.2">
      <c r="B493" s="159"/>
      <c r="D493" s="154" t="s">
        <v>255</v>
      </c>
      <c r="E493" s="32" t="s">
        <v>1</v>
      </c>
      <c r="F493" s="160" t="s">
        <v>548</v>
      </c>
      <c r="H493" s="161">
        <v>5.1749999999999998</v>
      </c>
      <c r="L493" s="159"/>
      <c r="M493" s="162"/>
      <c r="T493" s="163"/>
      <c r="AT493" s="32" t="s">
        <v>255</v>
      </c>
      <c r="AU493" s="32" t="s">
        <v>86</v>
      </c>
      <c r="AV493" s="13" t="s">
        <v>263</v>
      </c>
      <c r="AW493" s="13" t="s">
        <v>33</v>
      </c>
      <c r="AX493" s="13" t="s">
        <v>77</v>
      </c>
      <c r="AY493" s="32" t="s">
        <v>246</v>
      </c>
    </row>
    <row r="494" spans="2:51" s="12" customFormat="1" ht="22.5" x14ac:dyDescent="0.2">
      <c r="B494" s="153"/>
      <c r="D494" s="154" t="s">
        <v>255</v>
      </c>
      <c r="E494" s="30" t="s">
        <v>1</v>
      </c>
      <c r="F494" s="155" t="s">
        <v>748</v>
      </c>
      <c r="H494" s="156">
        <v>9.1649999999999991</v>
      </c>
      <c r="L494" s="153"/>
      <c r="M494" s="157"/>
      <c r="T494" s="158"/>
      <c r="AT494" s="30" t="s">
        <v>255</v>
      </c>
      <c r="AU494" s="30" t="s">
        <v>86</v>
      </c>
      <c r="AV494" s="12" t="s">
        <v>86</v>
      </c>
      <c r="AW494" s="12" t="s">
        <v>33</v>
      </c>
      <c r="AX494" s="12" t="s">
        <v>77</v>
      </c>
      <c r="AY494" s="30" t="s">
        <v>246</v>
      </c>
    </row>
    <row r="495" spans="2:51" s="12" customFormat="1" ht="22.5" x14ac:dyDescent="0.2">
      <c r="B495" s="153"/>
      <c r="D495" s="154" t="s">
        <v>255</v>
      </c>
      <c r="E495" s="30" t="s">
        <v>1</v>
      </c>
      <c r="F495" s="155" t="s">
        <v>749</v>
      </c>
      <c r="H495" s="156">
        <v>20.43</v>
      </c>
      <c r="L495" s="153"/>
      <c r="M495" s="157"/>
      <c r="T495" s="158"/>
      <c r="AT495" s="30" t="s">
        <v>255</v>
      </c>
      <c r="AU495" s="30" t="s">
        <v>86</v>
      </c>
      <c r="AV495" s="12" t="s">
        <v>86</v>
      </c>
      <c r="AW495" s="12" t="s">
        <v>33</v>
      </c>
      <c r="AX495" s="12" t="s">
        <v>77</v>
      </c>
      <c r="AY495" s="30" t="s">
        <v>246</v>
      </c>
    </row>
    <row r="496" spans="2:51" s="13" customFormat="1" x14ac:dyDescent="0.2">
      <c r="B496" s="159"/>
      <c r="D496" s="154" t="s">
        <v>255</v>
      </c>
      <c r="E496" s="32" t="s">
        <v>1</v>
      </c>
      <c r="F496" s="160" t="s">
        <v>553</v>
      </c>
      <c r="H496" s="161">
        <v>29.594999999999999</v>
      </c>
      <c r="L496" s="159"/>
      <c r="M496" s="162"/>
      <c r="T496" s="163"/>
      <c r="AT496" s="32" t="s">
        <v>255</v>
      </c>
      <c r="AU496" s="32" t="s">
        <v>86</v>
      </c>
      <c r="AV496" s="13" t="s">
        <v>263</v>
      </c>
      <c r="AW496" s="13" t="s">
        <v>33</v>
      </c>
      <c r="AX496" s="13" t="s">
        <v>77</v>
      </c>
      <c r="AY496" s="32" t="s">
        <v>246</v>
      </c>
    </row>
    <row r="497" spans="2:65" s="14" customFormat="1" ht="22.5" x14ac:dyDescent="0.2">
      <c r="B497" s="164"/>
      <c r="D497" s="154" t="s">
        <v>255</v>
      </c>
      <c r="E497" s="33" t="s">
        <v>137</v>
      </c>
      <c r="F497" s="165" t="s">
        <v>750</v>
      </c>
      <c r="H497" s="166">
        <v>64.375</v>
      </c>
      <c r="L497" s="164"/>
      <c r="M497" s="167"/>
      <c r="T497" s="168"/>
      <c r="AT497" s="33" t="s">
        <v>255</v>
      </c>
      <c r="AU497" s="33" t="s">
        <v>86</v>
      </c>
      <c r="AV497" s="14" t="s">
        <v>253</v>
      </c>
      <c r="AW497" s="14" t="s">
        <v>33</v>
      </c>
      <c r="AX497" s="14" t="s">
        <v>77</v>
      </c>
      <c r="AY497" s="33" t="s">
        <v>246</v>
      </c>
    </row>
    <row r="498" spans="2:65" s="12" customFormat="1" x14ac:dyDescent="0.2">
      <c r="B498" s="153"/>
      <c r="D498" s="154" t="s">
        <v>255</v>
      </c>
      <c r="E498" s="30" t="s">
        <v>1</v>
      </c>
      <c r="F498" s="155" t="s">
        <v>134</v>
      </c>
      <c r="H498" s="156">
        <v>51.5</v>
      </c>
      <c r="L498" s="153"/>
      <c r="M498" s="157"/>
      <c r="T498" s="158"/>
      <c r="AT498" s="30" t="s">
        <v>255</v>
      </c>
      <c r="AU498" s="30" t="s">
        <v>86</v>
      </c>
      <c r="AV498" s="12" t="s">
        <v>86</v>
      </c>
      <c r="AW498" s="12" t="s">
        <v>33</v>
      </c>
      <c r="AX498" s="12" t="s">
        <v>77</v>
      </c>
      <c r="AY498" s="30" t="s">
        <v>246</v>
      </c>
    </row>
    <row r="499" spans="2:65" s="12" customFormat="1" x14ac:dyDescent="0.2">
      <c r="B499" s="153"/>
      <c r="D499" s="154" t="s">
        <v>255</v>
      </c>
      <c r="E499" s="30" t="s">
        <v>1</v>
      </c>
      <c r="F499" s="155" t="s">
        <v>137</v>
      </c>
      <c r="H499" s="156">
        <v>64.375</v>
      </c>
      <c r="L499" s="153"/>
      <c r="M499" s="157"/>
      <c r="T499" s="158"/>
      <c r="AT499" s="30" t="s">
        <v>255</v>
      </c>
      <c r="AU499" s="30" t="s">
        <v>86</v>
      </c>
      <c r="AV499" s="12" t="s">
        <v>86</v>
      </c>
      <c r="AW499" s="12" t="s">
        <v>33</v>
      </c>
      <c r="AX499" s="12" t="s">
        <v>77</v>
      </c>
      <c r="AY499" s="30" t="s">
        <v>246</v>
      </c>
    </row>
    <row r="500" spans="2:65" s="14" customFormat="1" x14ac:dyDescent="0.2">
      <c r="B500" s="164"/>
      <c r="D500" s="154" t="s">
        <v>255</v>
      </c>
      <c r="E500" s="33" t="s">
        <v>1</v>
      </c>
      <c r="F500" s="165" t="s">
        <v>301</v>
      </c>
      <c r="H500" s="166">
        <v>115.875</v>
      </c>
      <c r="L500" s="164"/>
      <c r="M500" s="167"/>
      <c r="T500" s="168"/>
      <c r="AT500" s="33" t="s">
        <v>255</v>
      </c>
      <c r="AU500" s="33" t="s">
        <v>86</v>
      </c>
      <c r="AV500" s="14" t="s">
        <v>253</v>
      </c>
      <c r="AW500" s="14" t="s">
        <v>33</v>
      </c>
      <c r="AX500" s="14" t="s">
        <v>8</v>
      </c>
      <c r="AY500" s="33" t="s">
        <v>246</v>
      </c>
    </row>
    <row r="501" spans="2:65" s="1" customFormat="1" ht="24.2" customHeight="1" x14ac:dyDescent="0.2">
      <c r="B501" s="50"/>
      <c r="C501" s="169" t="s">
        <v>751</v>
      </c>
      <c r="D501" s="169" t="s">
        <v>643</v>
      </c>
      <c r="E501" s="170" t="s">
        <v>752</v>
      </c>
      <c r="F501" s="171" t="s">
        <v>753</v>
      </c>
      <c r="G501" s="172" t="s">
        <v>251</v>
      </c>
      <c r="H501" s="173">
        <v>121.669</v>
      </c>
      <c r="I501" s="34"/>
      <c r="J501" s="174">
        <f>ROUND(I501*H501,0)</f>
        <v>0</v>
      </c>
      <c r="K501" s="171" t="s">
        <v>252</v>
      </c>
      <c r="L501" s="175"/>
      <c r="M501" s="176" t="s">
        <v>1</v>
      </c>
      <c r="N501" s="177" t="s">
        <v>42</v>
      </c>
      <c r="P501" s="151">
        <f>O501*H501</f>
        <v>0</v>
      </c>
      <c r="Q501" s="151">
        <v>3.5999999999999999E-3</v>
      </c>
      <c r="R501" s="151">
        <f>Q501*H501</f>
        <v>0.43800839999999996</v>
      </c>
      <c r="S501" s="151">
        <v>0</v>
      </c>
      <c r="T501" s="152">
        <f>S501*H501</f>
        <v>0</v>
      </c>
      <c r="AR501" s="28" t="s">
        <v>302</v>
      </c>
      <c r="AT501" s="28" t="s">
        <v>643</v>
      </c>
      <c r="AU501" s="28" t="s">
        <v>86</v>
      </c>
      <c r="AY501" s="17" t="s">
        <v>246</v>
      </c>
      <c r="BE501" s="29">
        <f>IF(N501="základní",J501,0)</f>
        <v>0</v>
      </c>
      <c r="BF501" s="29">
        <f>IF(N501="snížená",J501,0)</f>
        <v>0</v>
      </c>
      <c r="BG501" s="29">
        <f>IF(N501="zákl. přenesená",J501,0)</f>
        <v>0</v>
      </c>
      <c r="BH501" s="29">
        <f>IF(N501="sníž. přenesená",J501,0)</f>
        <v>0</v>
      </c>
      <c r="BI501" s="29">
        <f>IF(N501="nulová",J501,0)</f>
        <v>0</v>
      </c>
      <c r="BJ501" s="17" t="s">
        <v>8</v>
      </c>
      <c r="BK501" s="29">
        <f>ROUND(I501*H501,0)</f>
        <v>0</v>
      </c>
      <c r="BL501" s="17" t="s">
        <v>253</v>
      </c>
      <c r="BM501" s="28" t="s">
        <v>754</v>
      </c>
    </row>
    <row r="502" spans="2:65" s="12" customFormat="1" x14ac:dyDescent="0.2">
      <c r="B502" s="153"/>
      <c r="D502" s="154" t="s">
        <v>255</v>
      </c>
      <c r="E502" s="30" t="s">
        <v>1</v>
      </c>
      <c r="F502" s="155" t="s">
        <v>755</v>
      </c>
      <c r="H502" s="156">
        <v>54.075000000000003</v>
      </c>
      <c r="L502" s="153"/>
      <c r="M502" s="157"/>
      <c r="T502" s="158"/>
      <c r="AT502" s="30" t="s">
        <v>255</v>
      </c>
      <c r="AU502" s="30" t="s">
        <v>86</v>
      </c>
      <c r="AV502" s="12" t="s">
        <v>86</v>
      </c>
      <c r="AW502" s="12" t="s">
        <v>33</v>
      </c>
      <c r="AX502" s="12" t="s">
        <v>77</v>
      </c>
      <c r="AY502" s="30" t="s">
        <v>246</v>
      </c>
    </row>
    <row r="503" spans="2:65" s="12" customFormat="1" x14ac:dyDescent="0.2">
      <c r="B503" s="153"/>
      <c r="D503" s="154" t="s">
        <v>255</v>
      </c>
      <c r="E503" s="30" t="s">
        <v>1</v>
      </c>
      <c r="F503" s="155" t="s">
        <v>756</v>
      </c>
      <c r="H503" s="156">
        <v>67.593999999999994</v>
      </c>
      <c r="L503" s="153"/>
      <c r="M503" s="157"/>
      <c r="T503" s="158"/>
      <c r="AT503" s="30" t="s">
        <v>255</v>
      </c>
      <c r="AU503" s="30" t="s">
        <v>86</v>
      </c>
      <c r="AV503" s="12" t="s">
        <v>86</v>
      </c>
      <c r="AW503" s="12" t="s">
        <v>33</v>
      </c>
      <c r="AX503" s="12" t="s">
        <v>77</v>
      </c>
      <c r="AY503" s="30" t="s">
        <v>246</v>
      </c>
    </row>
    <row r="504" spans="2:65" s="13" customFormat="1" x14ac:dyDescent="0.2">
      <c r="B504" s="159"/>
      <c r="D504" s="154" t="s">
        <v>255</v>
      </c>
      <c r="E504" s="32" t="s">
        <v>1</v>
      </c>
      <c r="F504" s="160" t="s">
        <v>262</v>
      </c>
      <c r="H504" s="161">
        <v>121.669</v>
      </c>
      <c r="L504" s="159"/>
      <c r="M504" s="162"/>
      <c r="T504" s="163"/>
      <c r="AT504" s="32" t="s">
        <v>255</v>
      </c>
      <c r="AU504" s="32" t="s">
        <v>86</v>
      </c>
      <c r="AV504" s="13" t="s">
        <v>263</v>
      </c>
      <c r="AW504" s="13" t="s">
        <v>33</v>
      </c>
      <c r="AX504" s="13" t="s">
        <v>8</v>
      </c>
      <c r="AY504" s="32" t="s">
        <v>246</v>
      </c>
    </row>
    <row r="505" spans="2:65" s="1" customFormat="1" ht="37.9" customHeight="1" x14ac:dyDescent="0.2">
      <c r="B505" s="50"/>
      <c r="C505" s="143" t="s">
        <v>757</v>
      </c>
      <c r="D505" s="143" t="s">
        <v>248</v>
      </c>
      <c r="E505" s="144" t="s">
        <v>758</v>
      </c>
      <c r="F505" s="145" t="s">
        <v>759</v>
      </c>
      <c r="G505" s="146" t="s">
        <v>251</v>
      </c>
      <c r="H505" s="147">
        <v>555.82000000000005</v>
      </c>
      <c r="I505" s="27"/>
      <c r="J505" s="148">
        <f>ROUND(I505*H505,0)</f>
        <v>0</v>
      </c>
      <c r="K505" s="145" t="s">
        <v>252</v>
      </c>
      <c r="L505" s="50"/>
      <c r="M505" s="149" t="s">
        <v>1</v>
      </c>
      <c r="N505" s="150" t="s">
        <v>42</v>
      </c>
      <c r="P505" s="151">
        <f>O505*H505</f>
        <v>0</v>
      </c>
      <c r="Q505" s="151">
        <v>8.0599999999999994E-5</v>
      </c>
      <c r="R505" s="151">
        <f>Q505*H505</f>
        <v>4.4799091999999999E-2</v>
      </c>
      <c r="S505" s="151">
        <v>0</v>
      </c>
      <c r="T505" s="152">
        <f>S505*H505</f>
        <v>0</v>
      </c>
      <c r="AR505" s="28" t="s">
        <v>253</v>
      </c>
      <c r="AT505" s="28" t="s">
        <v>248</v>
      </c>
      <c r="AU505" s="28" t="s">
        <v>86</v>
      </c>
      <c r="AY505" s="17" t="s">
        <v>246</v>
      </c>
      <c r="BE505" s="29">
        <f>IF(N505="základní",J505,0)</f>
        <v>0</v>
      </c>
      <c r="BF505" s="29">
        <f>IF(N505="snížená",J505,0)</f>
        <v>0</v>
      </c>
      <c r="BG505" s="29">
        <f>IF(N505="zákl. přenesená",J505,0)</f>
        <v>0</v>
      </c>
      <c r="BH505" s="29">
        <f>IF(N505="sníž. přenesená",J505,0)</f>
        <v>0</v>
      </c>
      <c r="BI505" s="29">
        <f>IF(N505="nulová",J505,0)</f>
        <v>0</v>
      </c>
      <c r="BJ505" s="17" t="s">
        <v>8</v>
      </c>
      <c r="BK505" s="29">
        <f>ROUND(I505*H505,0)</f>
        <v>0</v>
      </c>
      <c r="BL505" s="17" t="s">
        <v>253</v>
      </c>
      <c r="BM505" s="28" t="s">
        <v>760</v>
      </c>
    </row>
    <row r="506" spans="2:65" s="12" customFormat="1" x14ac:dyDescent="0.2">
      <c r="B506" s="153"/>
      <c r="D506" s="154" t="s">
        <v>255</v>
      </c>
      <c r="E506" s="30" t="s">
        <v>1</v>
      </c>
      <c r="F506" s="155" t="s">
        <v>140</v>
      </c>
      <c r="H506" s="156">
        <v>555.82000000000005</v>
      </c>
      <c r="L506" s="153"/>
      <c r="M506" s="157"/>
      <c r="T506" s="158"/>
      <c r="AT506" s="30" t="s">
        <v>255</v>
      </c>
      <c r="AU506" s="30" t="s">
        <v>86</v>
      </c>
      <c r="AV506" s="12" t="s">
        <v>86</v>
      </c>
      <c r="AW506" s="12" t="s">
        <v>33</v>
      </c>
      <c r="AX506" s="12" t="s">
        <v>8</v>
      </c>
      <c r="AY506" s="30" t="s">
        <v>246</v>
      </c>
    </row>
    <row r="507" spans="2:65" s="1" customFormat="1" ht="24.2" customHeight="1" x14ac:dyDescent="0.2">
      <c r="B507" s="50"/>
      <c r="C507" s="143" t="s">
        <v>761</v>
      </c>
      <c r="D507" s="143" t="s">
        <v>248</v>
      </c>
      <c r="E507" s="144" t="s">
        <v>762</v>
      </c>
      <c r="F507" s="145" t="s">
        <v>763</v>
      </c>
      <c r="G507" s="146" t="s">
        <v>274</v>
      </c>
      <c r="H507" s="147">
        <v>128.83000000000001</v>
      </c>
      <c r="I507" s="27"/>
      <c r="J507" s="148">
        <f>ROUND(I507*H507,0)</f>
        <v>0</v>
      </c>
      <c r="K507" s="145" t="s">
        <v>252</v>
      </c>
      <c r="L507" s="50"/>
      <c r="M507" s="149" t="s">
        <v>1</v>
      </c>
      <c r="N507" s="150" t="s">
        <v>42</v>
      </c>
      <c r="P507" s="151">
        <f>O507*H507</f>
        <v>0</v>
      </c>
      <c r="Q507" s="151">
        <v>3.0000000000000001E-5</v>
      </c>
      <c r="R507" s="151">
        <f>Q507*H507</f>
        <v>3.8649000000000005E-3</v>
      </c>
      <c r="S507" s="151">
        <v>0</v>
      </c>
      <c r="T507" s="152">
        <f>S507*H507</f>
        <v>0</v>
      </c>
      <c r="AR507" s="28" t="s">
        <v>253</v>
      </c>
      <c r="AT507" s="28" t="s">
        <v>248</v>
      </c>
      <c r="AU507" s="28" t="s">
        <v>86</v>
      </c>
      <c r="AY507" s="17" t="s">
        <v>246</v>
      </c>
      <c r="BE507" s="29">
        <f>IF(N507="základní",J507,0)</f>
        <v>0</v>
      </c>
      <c r="BF507" s="29">
        <f>IF(N507="snížená",J507,0)</f>
        <v>0</v>
      </c>
      <c r="BG507" s="29">
        <f>IF(N507="zákl. přenesená",J507,0)</f>
        <v>0</v>
      </c>
      <c r="BH507" s="29">
        <f>IF(N507="sníž. přenesená",J507,0)</f>
        <v>0</v>
      </c>
      <c r="BI507" s="29">
        <f>IF(N507="nulová",J507,0)</f>
        <v>0</v>
      </c>
      <c r="BJ507" s="17" t="s">
        <v>8</v>
      </c>
      <c r="BK507" s="29">
        <f>ROUND(I507*H507,0)</f>
        <v>0</v>
      </c>
      <c r="BL507" s="17" t="s">
        <v>253</v>
      </c>
      <c r="BM507" s="28" t="s">
        <v>764</v>
      </c>
    </row>
    <row r="508" spans="2:65" s="12" customFormat="1" x14ac:dyDescent="0.2">
      <c r="B508" s="153"/>
      <c r="D508" s="154" t="s">
        <v>255</v>
      </c>
      <c r="E508" s="30" t="s">
        <v>1</v>
      </c>
      <c r="F508" s="155" t="s">
        <v>765</v>
      </c>
      <c r="H508" s="156">
        <v>40.840000000000003</v>
      </c>
      <c r="L508" s="153"/>
      <c r="M508" s="157"/>
      <c r="T508" s="158"/>
      <c r="AT508" s="30" t="s">
        <v>255</v>
      </c>
      <c r="AU508" s="30" t="s">
        <v>86</v>
      </c>
      <c r="AV508" s="12" t="s">
        <v>86</v>
      </c>
      <c r="AW508" s="12" t="s">
        <v>33</v>
      </c>
      <c r="AX508" s="12" t="s">
        <v>77</v>
      </c>
      <c r="AY508" s="30" t="s">
        <v>246</v>
      </c>
    </row>
    <row r="509" spans="2:65" s="12" customFormat="1" x14ac:dyDescent="0.2">
      <c r="B509" s="153"/>
      <c r="D509" s="154" t="s">
        <v>255</v>
      </c>
      <c r="E509" s="30" t="s">
        <v>1</v>
      </c>
      <c r="F509" s="155" t="s">
        <v>766</v>
      </c>
      <c r="H509" s="156">
        <v>18.41</v>
      </c>
      <c r="L509" s="153"/>
      <c r="M509" s="157"/>
      <c r="T509" s="158"/>
      <c r="AT509" s="30" t="s">
        <v>255</v>
      </c>
      <c r="AU509" s="30" t="s">
        <v>86</v>
      </c>
      <c r="AV509" s="12" t="s">
        <v>86</v>
      </c>
      <c r="AW509" s="12" t="s">
        <v>33</v>
      </c>
      <c r="AX509" s="12" t="s">
        <v>77</v>
      </c>
      <c r="AY509" s="30" t="s">
        <v>246</v>
      </c>
    </row>
    <row r="510" spans="2:65" s="13" customFormat="1" x14ac:dyDescent="0.2">
      <c r="B510" s="159"/>
      <c r="D510" s="154" t="s">
        <v>255</v>
      </c>
      <c r="E510" s="32" t="s">
        <v>1</v>
      </c>
      <c r="F510" s="160" t="s">
        <v>545</v>
      </c>
      <c r="H510" s="161">
        <v>59.25</v>
      </c>
      <c r="L510" s="159"/>
      <c r="M510" s="162"/>
      <c r="T510" s="163"/>
      <c r="AT510" s="32" t="s">
        <v>255</v>
      </c>
      <c r="AU510" s="32" t="s">
        <v>86</v>
      </c>
      <c r="AV510" s="13" t="s">
        <v>263</v>
      </c>
      <c r="AW510" s="13" t="s">
        <v>33</v>
      </c>
      <c r="AX510" s="13" t="s">
        <v>77</v>
      </c>
      <c r="AY510" s="32" t="s">
        <v>246</v>
      </c>
    </row>
    <row r="511" spans="2:65" s="12" customFormat="1" x14ac:dyDescent="0.2">
      <c r="B511" s="153"/>
      <c r="D511" s="154" t="s">
        <v>255</v>
      </c>
      <c r="E511" s="30" t="s">
        <v>1</v>
      </c>
      <c r="F511" s="155" t="s">
        <v>767</v>
      </c>
      <c r="H511" s="156">
        <v>10.35</v>
      </c>
      <c r="L511" s="153"/>
      <c r="M511" s="157"/>
      <c r="T511" s="158"/>
      <c r="AT511" s="30" t="s">
        <v>255</v>
      </c>
      <c r="AU511" s="30" t="s">
        <v>86</v>
      </c>
      <c r="AV511" s="12" t="s">
        <v>86</v>
      </c>
      <c r="AW511" s="12" t="s">
        <v>33</v>
      </c>
      <c r="AX511" s="12" t="s">
        <v>77</v>
      </c>
      <c r="AY511" s="30" t="s">
        <v>246</v>
      </c>
    </row>
    <row r="512" spans="2:65" s="13" customFormat="1" x14ac:dyDescent="0.2">
      <c r="B512" s="159"/>
      <c r="D512" s="154" t="s">
        <v>255</v>
      </c>
      <c r="E512" s="32" t="s">
        <v>1</v>
      </c>
      <c r="F512" s="160" t="s">
        <v>548</v>
      </c>
      <c r="H512" s="161">
        <v>10.35</v>
      </c>
      <c r="L512" s="159"/>
      <c r="M512" s="162"/>
      <c r="T512" s="163"/>
      <c r="AT512" s="32" t="s">
        <v>255</v>
      </c>
      <c r="AU512" s="32" t="s">
        <v>86</v>
      </c>
      <c r="AV512" s="13" t="s">
        <v>263</v>
      </c>
      <c r="AW512" s="13" t="s">
        <v>33</v>
      </c>
      <c r="AX512" s="13" t="s">
        <v>77</v>
      </c>
      <c r="AY512" s="32" t="s">
        <v>246</v>
      </c>
    </row>
    <row r="513" spans="2:65" s="12" customFormat="1" x14ac:dyDescent="0.2">
      <c r="B513" s="153"/>
      <c r="D513" s="154" t="s">
        <v>255</v>
      </c>
      <c r="E513" s="30" t="s">
        <v>1</v>
      </c>
      <c r="F513" s="155" t="s">
        <v>768</v>
      </c>
      <c r="H513" s="156">
        <v>18.350000000000001</v>
      </c>
      <c r="L513" s="153"/>
      <c r="M513" s="157"/>
      <c r="T513" s="158"/>
      <c r="AT513" s="30" t="s">
        <v>255</v>
      </c>
      <c r="AU513" s="30" t="s">
        <v>86</v>
      </c>
      <c r="AV513" s="12" t="s">
        <v>86</v>
      </c>
      <c r="AW513" s="12" t="s">
        <v>33</v>
      </c>
      <c r="AX513" s="12" t="s">
        <v>77</v>
      </c>
      <c r="AY513" s="30" t="s">
        <v>246</v>
      </c>
    </row>
    <row r="514" spans="2:65" s="12" customFormat="1" x14ac:dyDescent="0.2">
      <c r="B514" s="153"/>
      <c r="D514" s="154" t="s">
        <v>255</v>
      </c>
      <c r="E514" s="30" t="s">
        <v>1</v>
      </c>
      <c r="F514" s="155" t="s">
        <v>769</v>
      </c>
      <c r="H514" s="156">
        <v>40.880000000000003</v>
      </c>
      <c r="L514" s="153"/>
      <c r="M514" s="157"/>
      <c r="T514" s="158"/>
      <c r="AT514" s="30" t="s">
        <v>255</v>
      </c>
      <c r="AU514" s="30" t="s">
        <v>86</v>
      </c>
      <c r="AV514" s="12" t="s">
        <v>86</v>
      </c>
      <c r="AW514" s="12" t="s">
        <v>33</v>
      </c>
      <c r="AX514" s="12" t="s">
        <v>77</v>
      </c>
      <c r="AY514" s="30" t="s">
        <v>246</v>
      </c>
    </row>
    <row r="515" spans="2:65" s="13" customFormat="1" x14ac:dyDescent="0.2">
      <c r="B515" s="159"/>
      <c r="D515" s="154" t="s">
        <v>255</v>
      </c>
      <c r="E515" s="32" t="s">
        <v>1</v>
      </c>
      <c r="F515" s="160" t="s">
        <v>553</v>
      </c>
      <c r="H515" s="161">
        <v>59.23</v>
      </c>
      <c r="L515" s="159"/>
      <c r="M515" s="162"/>
      <c r="T515" s="163"/>
      <c r="AT515" s="32" t="s">
        <v>255</v>
      </c>
      <c r="AU515" s="32" t="s">
        <v>86</v>
      </c>
      <c r="AV515" s="13" t="s">
        <v>263</v>
      </c>
      <c r="AW515" s="13" t="s">
        <v>33</v>
      </c>
      <c r="AX515" s="13" t="s">
        <v>77</v>
      </c>
      <c r="AY515" s="32" t="s">
        <v>246</v>
      </c>
    </row>
    <row r="516" spans="2:65" s="14" customFormat="1" x14ac:dyDescent="0.2">
      <c r="B516" s="164"/>
      <c r="D516" s="154" t="s">
        <v>255</v>
      </c>
      <c r="E516" s="33" t="s">
        <v>146</v>
      </c>
      <c r="F516" s="165" t="s">
        <v>555</v>
      </c>
      <c r="H516" s="166">
        <v>128.83000000000001</v>
      </c>
      <c r="L516" s="164"/>
      <c r="M516" s="167"/>
      <c r="T516" s="168"/>
      <c r="AT516" s="33" t="s">
        <v>255</v>
      </c>
      <c r="AU516" s="33" t="s">
        <v>86</v>
      </c>
      <c r="AV516" s="14" t="s">
        <v>253</v>
      </c>
      <c r="AW516" s="14" t="s">
        <v>33</v>
      </c>
      <c r="AX516" s="14" t="s">
        <v>8</v>
      </c>
      <c r="AY516" s="33" t="s">
        <v>246</v>
      </c>
    </row>
    <row r="517" spans="2:65" s="1" customFormat="1" ht="24.2" customHeight="1" x14ac:dyDescent="0.2">
      <c r="B517" s="50"/>
      <c r="C517" s="169" t="s">
        <v>770</v>
      </c>
      <c r="D517" s="169" t="s">
        <v>643</v>
      </c>
      <c r="E517" s="170" t="s">
        <v>771</v>
      </c>
      <c r="F517" s="171" t="s">
        <v>772</v>
      </c>
      <c r="G517" s="172" t="s">
        <v>274</v>
      </c>
      <c r="H517" s="173">
        <v>135.27199999999999</v>
      </c>
      <c r="I517" s="34"/>
      <c r="J517" s="174">
        <f>ROUND(I517*H517,0)</f>
        <v>0</v>
      </c>
      <c r="K517" s="171" t="s">
        <v>252</v>
      </c>
      <c r="L517" s="175"/>
      <c r="M517" s="176" t="s">
        <v>1</v>
      </c>
      <c r="N517" s="177" t="s">
        <v>42</v>
      </c>
      <c r="P517" s="151">
        <f>O517*H517</f>
        <v>0</v>
      </c>
      <c r="Q517" s="151">
        <v>5.0000000000000001E-4</v>
      </c>
      <c r="R517" s="151">
        <f>Q517*H517</f>
        <v>6.7636000000000002E-2</v>
      </c>
      <c r="S517" s="151">
        <v>0</v>
      </c>
      <c r="T517" s="152">
        <f>S517*H517</f>
        <v>0</v>
      </c>
      <c r="AR517" s="28" t="s">
        <v>302</v>
      </c>
      <c r="AT517" s="28" t="s">
        <v>643</v>
      </c>
      <c r="AU517" s="28" t="s">
        <v>86</v>
      </c>
      <c r="AY517" s="17" t="s">
        <v>246</v>
      </c>
      <c r="BE517" s="29">
        <f>IF(N517="základní",J517,0)</f>
        <v>0</v>
      </c>
      <c r="BF517" s="29">
        <f>IF(N517="snížená",J517,0)</f>
        <v>0</v>
      </c>
      <c r="BG517" s="29">
        <f>IF(N517="zákl. přenesená",J517,0)</f>
        <v>0</v>
      </c>
      <c r="BH517" s="29">
        <f>IF(N517="sníž. přenesená",J517,0)</f>
        <v>0</v>
      </c>
      <c r="BI517" s="29">
        <f>IF(N517="nulová",J517,0)</f>
        <v>0</v>
      </c>
      <c r="BJ517" s="17" t="s">
        <v>8</v>
      </c>
      <c r="BK517" s="29">
        <f>ROUND(I517*H517,0)</f>
        <v>0</v>
      </c>
      <c r="BL517" s="17" t="s">
        <v>253</v>
      </c>
      <c r="BM517" s="28" t="s">
        <v>773</v>
      </c>
    </row>
    <row r="518" spans="2:65" s="12" customFormat="1" x14ac:dyDescent="0.2">
      <c r="B518" s="153"/>
      <c r="D518" s="154" t="s">
        <v>255</v>
      </c>
      <c r="E518" s="30" t="s">
        <v>1</v>
      </c>
      <c r="F518" s="155" t="s">
        <v>774</v>
      </c>
      <c r="H518" s="156">
        <v>135.27199999999999</v>
      </c>
      <c r="L518" s="153"/>
      <c r="M518" s="157"/>
      <c r="T518" s="158"/>
      <c r="AT518" s="30" t="s">
        <v>255</v>
      </c>
      <c r="AU518" s="30" t="s">
        <v>86</v>
      </c>
      <c r="AV518" s="12" t="s">
        <v>86</v>
      </c>
      <c r="AW518" s="12" t="s">
        <v>33</v>
      </c>
      <c r="AX518" s="12" t="s">
        <v>8</v>
      </c>
      <c r="AY518" s="30" t="s">
        <v>246</v>
      </c>
    </row>
    <row r="519" spans="2:65" s="1" customFormat="1" ht="16.5" customHeight="1" x14ac:dyDescent="0.2">
      <c r="B519" s="50"/>
      <c r="C519" s="143" t="s">
        <v>775</v>
      </c>
      <c r="D519" s="143" t="s">
        <v>248</v>
      </c>
      <c r="E519" s="144" t="s">
        <v>776</v>
      </c>
      <c r="F519" s="145" t="s">
        <v>777</v>
      </c>
      <c r="G519" s="146" t="s">
        <v>274</v>
      </c>
      <c r="H519" s="147">
        <v>220.53</v>
      </c>
      <c r="I519" s="27"/>
      <c r="J519" s="148">
        <f>ROUND(I519*H519,0)</f>
        <v>0</v>
      </c>
      <c r="K519" s="145" t="s">
        <v>252</v>
      </c>
      <c r="L519" s="50"/>
      <c r="M519" s="149" t="s">
        <v>1</v>
      </c>
      <c r="N519" s="150" t="s">
        <v>42</v>
      </c>
      <c r="P519" s="151">
        <f>O519*H519</f>
        <v>0</v>
      </c>
      <c r="Q519" s="151">
        <v>0</v>
      </c>
      <c r="R519" s="151">
        <f>Q519*H519</f>
        <v>0</v>
      </c>
      <c r="S519" s="151">
        <v>0</v>
      </c>
      <c r="T519" s="152">
        <f>S519*H519</f>
        <v>0</v>
      </c>
      <c r="AR519" s="28" t="s">
        <v>253</v>
      </c>
      <c r="AT519" s="28" t="s">
        <v>248</v>
      </c>
      <c r="AU519" s="28" t="s">
        <v>86</v>
      </c>
      <c r="AY519" s="17" t="s">
        <v>246</v>
      </c>
      <c r="BE519" s="29">
        <f>IF(N519="základní",J519,0)</f>
        <v>0</v>
      </c>
      <c r="BF519" s="29">
        <f>IF(N519="snížená",J519,0)</f>
        <v>0</v>
      </c>
      <c r="BG519" s="29">
        <f>IF(N519="zákl. přenesená",J519,0)</f>
        <v>0</v>
      </c>
      <c r="BH519" s="29">
        <f>IF(N519="sníž. přenesená",J519,0)</f>
        <v>0</v>
      </c>
      <c r="BI519" s="29">
        <f>IF(N519="nulová",J519,0)</f>
        <v>0</v>
      </c>
      <c r="BJ519" s="17" t="s">
        <v>8</v>
      </c>
      <c r="BK519" s="29">
        <f>ROUND(I519*H519,0)</f>
        <v>0</v>
      </c>
      <c r="BL519" s="17" t="s">
        <v>253</v>
      </c>
      <c r="BM519" s="28" t="s">
        <v>778</v>
      </c>
    </row>
    <row r="520" spans="2:65" s="12" customFormat="1" x14ac:dyDescent="0.2">
      <c r="B520" s="153"/>
      <c r="D520" s="154" t="s">
        <v>255</v>
      </c>
      <c r="E520" s="30" t="s">
        <v>1</v>
      </c>
      <c r="F520" s="155" t="s">
        <v>779</v>
      </c>
      <c r="H520" s="156">
        <v>19.239999999999998</v>
      </c>
      <c r="L520" s="153"/>
      <c r="M520" s="157"/>
      <c r="T520" s="158"/>
      <c r="AT520" s="30" t="s">
        <v>255</v>
      </c>
      <c r="AU520" s="30" t="s">
        <v>86</v>
      </c>
      <c r="AV520" s="12" t="s">
        <v>86</v>
      </c>
      <c r="AW520" s="12" t="s">
        <v>33</v>
      </c>
      <c r="AX520" s="12" t="s">
        <v>77</v>
      </c>
      <c r="AY520" s="30" t="s">
        <v>246</v>
      </c>
    </row>
    <row r="521" spans="2:65" s="12" customFormat="1" x14ac:dyDescent="0.2">
      <c r="B521" s="153"/>
      <c r="D521" s="154" t="s">
        <v>255</v>
      </c>
      <c r="E521" s="30" t="s">
        <v>1</v>
      </c>
      <c r="F521" s="155" t="s">
        <v>780</v>
      </c>
      <c r="H521" s="156">
        <v>71.099999999999994</v>
      </c>
      <c r="L521" s="153"/>
      <c r="M521" s="157"/>
      <c r="T521" s="158"/>
      <c r="AT521" s="30" t="s">
        <v>255</v>
      </c>
      <c r="AU521" s="30" t="s">
        <v>86</v>
      </c>
      <c r="AV521" s="12" t="s">
        <v>86</v>
      </c>
      <c r="AW521" s="12" t="s">
        <v>33</v>
      </c>
      <c r="AX521" s="12" t="s">
        <v>77</v>
      </c>
      <c r="AY521" s="30" t="s">
        <v>246</v>
      </c>
    </row>
    <row r="522" spans="2:65" s="13" customFormat="1" x14ac:dyDescent="0.2">
      <c r="B522" s="159"/>
      <c r="D522" s="154" t="s">
        <v>255</v>
      </c>
      <c r="E522" s="32" t="s">
        <v>149</v>
      </c>
      <c r="F522" s="160" t="s">
        <v>781</v>
      </c>
      <c r="H522" s="161">
        <v>90.34</v>
      </c>
      <c r="L522" s="159"/>
      <c r="M522" s="162"/>
      <c r="T522" s="163"/>
      <c r="AT522" s="32" t="s">
        <v>255</v>
      </c>
      <c r="AU522" s="32" t="s">
        <v>86</v>
      </c>
      <c r="AV522" s="13" t="s">
        <v>263</v>
      </c>
      <c r="AW522" s="13" t="s">
        <v>33</v>
      </c>
      <c r="AX522" s="13" t="s">
        <v>77</v>
      </c>
      <c r="AY522" s="32" t="s">
        <v>246</v>
      </c>
    </row>
    <row r="523" spans="2:65" s="12" customFormat="1" x14ac:dyDescent="0.2">
      <c r="B523" s="153"/>
      <c r="D523" s="154" t="s">
        <v>255</v>
      </c>
      <c r="E523" s="30" t="s">
        <v>1</v>
      </c>
      <c r="F523" s="155" t="s">
        <v>782</v>
      </c>
      <c r="H523" s="156">
        <v>6.77</v>
      </c>
      <c r="L523" s="153"/>
      <c r="M523" s="157"/>
      <c r="T523" s="158"/>
      <c r="AT523" s="30" t="s">
        <v>255</v>
      </c>
      <c r="AU523" s="30" t="s">
        <v>86</v>
      </c>
      <c r="AV523" s="12" t="s">
        <v>86</v>
      </c>
      <c r="AW523" s="12" t="s">
        <v>33</v>
      </c>
      <c r="AX523" s="12" t="s">
        <v>77</v>
      </c>
      <c r="AY523" s="30" t="s">
        <v>246</v>
      </c>
    </row>
    <row r="524" spans="2:65" s="12" customFormat="1" x14ac:dyDescent="0.2">
      <c r="B524" s="153"/>
      <c r="D524" s="154" t="s">
        <v>255</v>
      </c>
      <c r="E524" s="30" t="s">
        <v>1</v>
      </c>
      <c r="F524" s="155" t="s">
        <v>727</v>
      </c>
      <c r="H524" s="156">
        <v>5.45</v>
      </c>
      <c r="L524" s="153"/>
      <c r="M524" s="157"/>
      <c r="T524" s="158"/>
      <c r="AT524" s="30" t="s">
        <v>255</v>
      </c>
      <c r="AU524" s="30" t="s">
        <v>86</v>
      </c>
      <c r="AV524" s="12" t="s">
        <v>86</v>
      </c>
      <c r="AW524" s="12" t="s">
        <v>33</v>
      </c>
      <c r="AX524" s="12" t="s">
        <v>77</v>
      </c>
      <c r="AY524" s="30" t="s">
        <v>246</v>
      </c>
    </row>
    <row r="525" spans="2:65" s="12" customFormat="1" x14ac:dyDescent="0.2">
      <c r="B525" s="153"/>
      <c r="D525" s="154" t="s">
        <v>255</v>
      </c>
      <c r="E525" s="30" t="s">
        <v>1</v>
      </c>
      <c r="F525" s="155" t="s">
        <v>783</v>
      </c>
      <c r="H525" s="156">
        <v>2.7</v>
      </c>
      <c r="L525" s="153"/>
      <c r="M525" s="157"/>
      <c r="T525" s="158"/>
      <c r="AT525" s="30" t="s">
        <v>255</v>
      </c>
      <c r="AU525" s="30" t="s">
        <v>86</v>
      </c>
      <c r="AV525" s="12" t="s">
        <v>86</v>
      </c>
      <c r="AW525" s="12" t="s">
        <v>33</v>
      </c>
      <c r="AX525" s="12" t="s">
        <v>77</v>
      </c>
      <c r="AY525" s="30" t="s">
        <v>246</v>
      </c>
    </row>
    <row r="526" spans="2:65" s="12" customFormat="1" x14ac:dyDescent="0.2">
      <c r="B526" s="153"/>
      <c r="D526" s="154" t="s">
        <v>255</v>
      </c>
      <c r="E526" s="30" t="s">
        <v>1</v>
      </c>
      <c r="F526" s="155" t="s">
        <v>784</v>
      </c>
      <c r="H526" s="156">
        <v>67.2</v>
      </c>
      <c r="L526" s="153"/>
      <c r="M526" s="157"/>
      <c r="T526" s="158"/>
      <c r="AT526" s="30" t="s">
        <v>255</v>
      </c>
      <c r="AU526" s="30" t="s">
        <v>86</v>
      </c>
      <c r="AV526" s="12" t="s">
        <v>86</v>
      </c>
      <c r="AW526" s="12" t="s">
        <v>33</v>
      </c>
      <c r="AX526" s="12" t="s">
        <v>77</v>
      </c>
      <c r="AY526" s="30" t="s">
        <v>246</v>
      </c>
    </row>
    <row r="527" spans="2:65" s="12" customFormat="1" x14ac:dyDescent="0.2">
      <c r="B527" s="153"/>
      <c r="D527" s="154" t="s">
        <v>255</v>
      </c>
      <c r="E527" s="30" t="s">
        <v>1</v>
      </c>
      <c r="F527" s="155" t="s">
        <v>729</v>
      </c>
      <c r="H527" s="156">
        <v>6</v>
      </c>
      <c r="L527" s="153"/>
      <c r="M527" s="157"/>
      <c r="T527" s="158"/>
      <c r="AT527" s="30" t="s">
        <v>255</v>
      </c>
      <c r="AU527" s="30" t="s">
        <v>86</v>
      </c>
      <c r="AV527" s="12" t="s">
        <v>86</v>
      </c>
      <c r="AW527" s="12" t="s">
        <v>33</v>
      </c>
      <c r="AX527" s="12" t="s">
        <v>77</v>
      </c>
      <c r="AY527" s="30" t="s">
        <v>246</v>
      </c>
    </row>
    <row r="528" spans="2:65" s="13" customFormat="1" x14ac:dyDescent="0.2">
      <c r="B528" s="159"/>
      <c r="D528" s="154" t="s">
        <v>255</v>
      </c>
      <c r="E528" s="32" t="s">
        <v>152</v>
      </c>
      <c r="F528" s="160" t="s">
        <v>785</v>
      </c>
      <c r="H528" s="161">
        <v>88.12</v>
      </c>
      <c r="L528" s="159"/>
      <c r="M528" s="162"/>
      <c r="T528" s="163"/>
      <c r="AT528" s="32" t="s">
        <v>255</v>
      </c>
      <c r="AU528" s="32" t="s">
        <v>86</v>
      </c>
      <c r="AV528" s="13" t="s">
        <v>263</v>
      </c>
      <c r="AW528" s="13" t="s">
        <v>33</v>
      </c>
      <c r="AX528" s="13" t="s">
        <v>77</v>
      </c>
      <c r="AY528" s="32" t="s">
        <v>246</v>
      </c>
    </row>
    <row r="529" spans="2:65" s="12" customFormat="1" x14ac:dyDescent="0.2">
      <c r="B529" s="153"/>
      <c r="D529" s="154" t="s">
        <v>255</v>
      </c>
      <c r="E529" s="30" t="s">
        <v>1</v>
      </c>
      <c r="F529" s="155" t="s">
        <v>786</v>
      </c>
      <c r="H529" s="156">
        <v>2.27</v>
      </c>
      <c r="L529" s="153"/>
      <c r="M529" s="157"/>
      <c r="T529" s="158"/>
      <c r="AT529" s="30" t="s">
        <v>255</v>
      </c>
      <c r="AU529" s="30" t="s">
        <v>86</v>
      </c>
      <c r="AV529" s="12" t="s">
        <v>86</v>
      </c>
      <c r="AW529" s="12" t="s">
        <v>33</v>
      </c>
      <c r="AX529" s="12" t="s">
        <v>77</v>
      </c>
      <c r="AY529" s="30" t="s">
        <v>246</v>
      </c>
    </row>
    <row r="530" spans="2:65" s="12" customFormat="1" x14ac:dyDescent="0.2">
      <c r="B530" s="153"/>
      <c r="D530" s="154" t="s">
        <v>255</v>
      </c>
      <c r="E530" s="30" t="s">
        <v>1</v>
      </c>
      <c r="F530" s="155" t="s">
        <v>787</v>
      </c>
      <c r="H530" s="156">
        <v>0.6</v>
      </c>
      <c r="L530" s="153"/>
      <c r="M530" s="157"/>
      <c r="T530" s="158"/>
      <c r="AT530" s="30" t="s">
        <v>255</v>
      </c>
      <c r="AU530" s="30" t="s">
        <v>86</v>
      </c>
      <c r="AV530" s="12" t="s">
        <v>86</v>
      </c>
      <c r="AW530" s="12" t="s">
        <v>33</v>
      </c>
      <c r="AX530" s="12" t="s">
        <v>77</v>
      </c>
      <c r="AY530" s="30" t="s">
        <v>246</v>
      </c>
    </row>
    <row r="531" spans="2:65" s="12" customFormat="1" x14ac:dyDescent="0.2">
      <c r="B531" s="153"/>
      <c r="D531" s="154" t="s">
        <v>255</v>
      </c>
      <c r="E531" s="30" t="s">
        <v>1</v>
      </c>
      <c r="F531" s="155" t="s">
        <v>788</v>
      </c>
      <c r="H531" s="156">
        <v>25.2</v>
      </c>
      <c r="L531" s="153"/>
      <c r="M531" s="157"/>
      <c r="T531" s="158"/>
      <c r="AT531" s="30" t="s">
        <v>255</v>
      </c>
      <c r="AU531" s="30" t="s">
        <v>86</v>
      </c>
      <c r="AV531" s="12" t="s">
        <v>86</v>
      </c>
      <c r="AW531" s="12" t="s">
        <v>33</v>
      </c>
      <c r="AX531" s="12" t="s">
        <v>77</v>
      </c>
      <c r="AY531" s="30" t="s">
        <v>246</v>
      </c>
    </row>
    <row r="532" spans="2:65" s="13" customFormat="1" x14ac:dyDescent="0.2">
      <c r="B532" s="159"/>
      <c r="D532" s="154" t="s">
        <v>255</v>
      </c>
      <c r="E532" s="32" t="s">
        <v>155</v>
      </c>
      <c r="F532" s="160" t="s">
        <v>789</v>
      </c>
      <c r="H532" s="161">
        <v>28.07</v>
      </c>
      <c r="L532" s="159"/>
      <c r="M532" s="162"/>
      <c r="T532" s="163"/>
      <c r="AT532" s="32" t="s">
        <v>255</v>
      </c>
      <c r="AU532" s="32" t="s">
        <v>86</v>
      </c>
      <c r="AV532" s="13" t="s">
        <v>263</v>
      </c>
      <c r="AW532" s="13" t="s">
        <v>33</v>
      </c>
      <c r="AX532" s="13" t="s">
        <v>77</v>
      </c>
      <c r="AY532" s="32" t="s">
        <v>246</v>
      </c>
    </row>
    <row r="533" spans="2:65" s="12" customFormat="1" x14ac:dyDescent="0.2">
      <c r="B533" s="153"/>
      <c r="D533" s="154" t="s">
        <v>255</v>
      </c>
      <c r="E533" s="30" t="s">
        <v>1</v>
      </c>
      <c r="F533" s="155" t="s">
        <v>790</v>
      </c>
      <c r="H533" s="156">
        <v>14</v>
      </c>
      <c r="L533" s="153"/>
      <c r="M533" s="157"/>
      <c r="T533" s="158"/>
      <c r="AT533" s="30" t="s">
        <v>255</v>
      </c>
      <c r="AU533" s="30" t="s">
        <v>86</v>
      </c>
      <c r="AV533" s="12" t="s">
        <v>86</v>
      </c>
      <c r="AW533" s="12" t="s">
        <v>33</v>
      </c>
      <c r="AX533" s="12" t="s">
        <v>77</v>
      </c>
      <c r="AY533" s="30" t="s">
        <v>246</v>
      </c>
    </row>
    <row r="534" spans="2:65" s="13" customFormat="1" x14ac:dyDescent="0.2">
      <c r="B534" s="159"/>
      <c r="D534" s="154" t="s">
        <v>255</v>
      </c>
      <c r="E534" s="32" t="s">
        <v>1</v>
      </c>
      <c r="F534" s="160" t="s">
        <v>791</v>
      </c>
      <c r="H534" s="161">
        <v>14</v>
      </c>
      <c r="L534" s="159"/>
      <c r="M534" s="162"/>
      <c r="T534" s="163"/>
      <c r="AT534" s="32" t="s">
        <v>255</v>
      </c>
      <c r="AU534" s="32" t="s">
        <v>86</v>
      </c>
      <c r="AV534" s="13" t="s">
        <v>263</v>
      </c>
      <c r="AW534" s="13" t="s">
        <v>33</v>
      </c>
      <c r="AX534" s="13" t="s">
        <v>77</v>
      </c>
      <c r="AY534" s="32" t="s">
        <v>246</v>
      </c>
    </row>
    <row r="535" spans="2:65" s="14" customFormat="1" x14ac:dyDescent="0.2">
      <c r="B535" s="164"/>
      <c r="D535" s="154" t="s">
        <v>255</v>
      </c>
      <c r="E535" s="33" t="s">
        <v>1</v>
      </c>
      <c r="F535" s="165" t="s">
        <v>301</v>
      </c>
      <c r="H535" s="166">
        <v>220.53</v>
      </c>
      <c r="L535" s="164"/>
      <c r="M535" s="167"/>
      <c r="T535" s="168"/>
      <c r="AT535" s="33" t="s">
        <v>255</v>
      </c>
      <c r="AU535" s="33" t="s">
        <v>86</v>
      </c>
      <c r="AV535" s="14" t="s">
        <v>253</v>
      </c>
      <c r="AW535" s="14" t="s">
        <v>33</v>
      </c>
      <c r="AX535" s="14" t="s">
        <v>8</v>
      </c>
      <c r="AY535" s="33" t="s">
        <v>246</v>
      </c>
    </row>
    <row r="536" spans="2:65" s="1" customFormat="1" ht="24.2" customHeight="1" x14ac:dyDescent="0.2">
      <c r="B536" s="50"/>
      <c r="C536" s="169" t="s">
        <v>792</v>
      </c>
      <c r="D536" s="169" t="s">
        <v>643</v>
      </c>
      <c r="E536" s="170" t="s">
        <v>793</v>
      </c>
      <c r="F536" s="171" t="s">
        <v>794</v>
      </c>
      <c r="G536" s="172" t="s">
        <v>274</v>
      </c>
      <c r="H536" s="173">
        <v>94.856999999999999</v>
      </c>
      <c r="I536" s="34"/>
      <c r="J536" s="174">
        <f>ROUND(I536*H536,0)</f>
        <v>0</v>
      </c>
      <c r="K536" s="171" t="s">
        <v>252</v>
      </c>
      <c r="L536" s="175"/>
      <c r="M536" s="176" t="s">
        <v>1</v>
      </c>
      <c r="N536" s="177" t="s">
        <v>42</v>
      </c>
      <c r="P536" s="151">
        <f>O536*H536</f>
        <v>0</v>
      </c>
      <c r="Q536" s="151">
        <v>1E-4</v>
      </c>
      <c r="R536" s="151">
        <f>Q536*H536</f>
        <v>9.4856999999999997E-3</v>
      </c>
      <c r="S536" s="151">
        <v>0</v>
      </c>
      <c r="T536" s="152">
        <f>S536*H536</f>
        <v>0</v>
      </c>
      <c r="AR536" s="28" t="s">
        <v>302</v>
      </c>
      <c r="AT536" s="28" t="s">
        <v>643</v>
      </c>
      <c r="AU536" s="28" t="s">
        <v>86</v>
      </c>
      <c r="AY536" s="17" t="s">
        <v>246</v>
      </c>
      <c r="BE536" s="29">
        <f>IF(N536="základní",J536,0)</f>
        <v>0</v>
      </c>
      <c r="BF536" s="29">
        <f>IF(N536="snížená",J536,0)</f>
        <v>0</v>
      </c>
      <c r="BG536" s="29">
        <f>IF(N536="zákl. přenesená",J536,0)</f>
        <v>0</v>
      </c>
      <c r="BH536" s="29">
        <f>IF(N536="sníž. přenesená",J536,0)</f>
        <v>0</v>
      </c>
      <c r="BI536" s="29">
        <f>IF(N536="nulová",J536,0)</f>
        <v>0</v>
      </c>
      <c r="BJ536" s="17" t="s">
        <v>8</v>
      </c>
      <c r="BK536" s="29">
        <f>ROUND(I536*H536,0)</f>
        <v>0</v>
      </c>
      <c r="BL536" s="17" t="s">
        <v>253</v>
      </c>
      <c r="BM536" s="28" t="s">
        <v>795</v>
      </c>
    </row>
    <row r="537" spans="2:65" s="12" customFormat="1" x14ac:dyDescent="0.2">
      <c r="B537" s="153"/>
      <c r="D537" s="154" t="s">
        <v>255</v>
      </c>
      <c r="E537" s="30" t="s">
        <v>1</v>
      </c>
      <c r="F537" s="155" t="s">
        <v>796</v>
      </c>
      <c r="H537" s="156">
        <v>94.856999999999999</v>
      </c>
      <c r="L537" s="153"/>
      <c r="M537" s="157"/>
      <c r="T537" s="158"/>
      <c r="AT537" s="30" t="s">
        <v>255</v>
      </c>
      <c r="AU537" s="30" t="s">
        <v>86</v>
      </c>
      <c r="AV537" s="12" t="s">
        <v>86</v>
      </c>
      <c r="AW537" s="12" t="s">
        <v>33</v>
      </c>
      <c r="AX537" s="12" t="s">
        <v>8</v>
      </c>
      <c r="AY537" s="30" t="s">
        <v>246</v>
      </c>
    </row>
    <row r="538" spans="2:65" s="1" customFormat="1" ht="24.2" customHeight="1" x14ac:dyDescent="0.2">
      <c r="B538" s="50"/>
      <c r="C538" s="169" t="s">
        <v>797</v>
      </c>
      <c r="D538" s="169" t="s">
        <v>643</v>
      </c>
      <c r="E538" s="170" t="s">
        <v>798</v>
      </c>
      <c r="F538" s="171" t="s">
        <v>799</v>
      </c>
      <c r="G538" s="172" t="s">
        <v>274</v>
      </c>
      <c r="H538" s="173">
        <v>92.525999999999996</v>
      </c>
      <c r="I538" s="34"/>
      <c r="J538" s="174">
        <f>ROUND(I538*H538,0)</f>
        <v>0</v>
      </c>
      <c r="K538" s="171" t="s">
        <v>252</v>
      </c>
      <c r="L538" s="175"/>
      <c r="M538" s="176" t="s">
        <v>1</v>
      </c>
      <c r="N538" s="177" t="s">
        <v>42</v>
      </c>
      <c r="P538" s="151">
        <f>O538*H538</f>
        <v>0</v>
      </c>
      <c r="Q538" s="151">
        <v>2.9999999999999997E-4</v>
      </c>
      <c r="R538" s="151">
        <f>Q538*H538</f>
        <v>2.7757799999999996E-2</v>
      </c>
      <c r="S538" s="151">
        <v>0</v>
      </c>
      <c r="T538" s="152">
        <f>S538*H538</f>
        <v>0</v>
      </c>
      <c r="AR538" s="28" t="s">
        <v>302</v>
      </c>
      <c r="AT538" s="28" t="s">
        <v>643</v>
      </c>
      <c r="AU538" s="28" t="s">
        <v>86</v>
      </c>
      <c r="AY538" s="17" t="s">
        <v>246</v>
      </c>
      <c r="BE538" s="29">
        <f>IF(N538="základní",J538,0)</f>
        <v>0</v>
      </c>
      <c r="BF538" s="29">
        <f>IF(N538="snížená",J538,0)</f>
        <v>0</v>
      </c>
      <c r="BG538" s="29">
        <f>IF(N538="zákl. přenesená",J538,0)</f>
        <v>0</v>
      </c>
      <c r="BH538" s="29">
        <f>IF(N538="sníž. přenesená",J538,0)</f>
        <v>0</v>
      </c>
      <c r="BI538" s="29">
        <f>IF(N538="nulová",J538,0)</f>
        <v>0</v>
      </c>
      <c r="BJ538" s="17" t="s">
        <v>8</v>
      </c>
      <c r="BK538" s="29">
        <f>ROUND(I538*H538,0)</f>
        <v>0</v>
      </c>
      <c r="BL538" s="17" t="s">
        <v>253</v>
      </c>
      <c r="BM538" s="28" t="s">
        <v>800</v>
      </c>
    </row>
    <row r="539" spans="2:65" s="12" customFormat="1" x14ac:dyDescent="0.2">
      <c r="B539" s="153"/>
      <c r="D539" s="154" t="s">
        <v>255</v>
      </c>
      <c r="E539" s="30" t="s">
        <v>1</v>
      </c>
      <c r="F539" s="155" t="s">
        <v>801</v>
      </c>
      <c r="H539" s="156">
        <v>92.525999999999996</v>
      </c>
      <c r="L539" s="153"/>
      <c r="M539" s="157"/>
      <c r="T539" s="158"/>
      <c r="AT539" s="30" t="s">
        <v>255</v>
      </c>
      <c r="AU539" s="30" t="s">
        <v>86</v>
      </c>
      <c r="AV539" s="12" t="s">
        <v>86</v>
      </c>
      <c r="AW539" s="12" t="s">
        <v>33</v>
      </c>
      <c r="AX539" s="12" t="s">
        <v>8</v>
      </c>
      <c r="AY539" s="30" t="s">
        <v>246</v>
      </c>
    </row>
    <row r="540" spans="2:65" s="1" customFormat="1" ht="24.2" customHeight="1" x14ac:dyDescent="0.2">
      <c r="B540" s="50"/>
      <c r="C540" s="169" t="s">
        <v>802</v>
      </c>
      <c r="D540" s="169" t="s">
        <v>643</v>
      </c>
      <c r="E540" s="170" t="s">
        <v>803</v>
      </c>
      <c r="F540" s="171" t="s">
        <v>804</v>
      </c>
      <c r="G540" s="172" t="s">
        <v>274</v>
      </c>
      <c r="H540" s="173">
        <v>29.474</v>
      </c>
      <c r="I540" s="34"/>
      <c r="J540" s="174">
        <f>ROUND(I540*H540,0)</f>
        <v>0</v>
      </c>
      <c r="K540" s="171" t="s">
        <v>252</v>
      </c>
      <c r="L540" s="175"/>
      <c r="M540" s="176" t="s">
        <v>1</v>
      </c>
      <c r="N540" s="177" t="s">
        <v>42</v>
      </c>
      <c r="P540" s="151">
        <f>O540*H540</f>
        <v>0</v>
      </c>
      <c r="Q540" s="151">
        <v>2.0000000000000001E-4</v>
      </c>
      <c r="R540" s="151">
        <f>Q540*H540</f>
        <v>5.8948000000000004E-3</v>
      </c>
      <c r="S540" s="151">
        <v>0</v>
      </c>
      <c r="T540" s="152">
        <f>S540*H540</f>
        <v>0</v>
      </c>
      <c r="AR540" s="28" t="s">
        <v>302</v>
      </c>
      <c r="AT540" s="28" t="s">
        <v>643</v>
      </c>
      <c r="AU540" s="28" t="s">
        <v>86</v>
      </c>
      <c r="AY540" s="17" t="s">
        <v>246</v>
      </c>
      <c r="BE540" s="29">
        <f>IF(N540="základní",J540,0)</f>
        <v>0</v>
      </c>
      <c r="BF540" s="29">
        <f>IF(N540="snížená",J540,0)</f>
        <v>0</v>
      </c>
      <c r="BG540" s="29">
        <f>IF(N540="zákl. přenesená",J540,0)</f>
        <v>0</v>
      </c>
      <c r="BH540" s="29">
        <f>IF(N540="sníž. přenesená",J540,0)</f>
        <v>0</v>
      </c>
      <c r="BI540" s="29">
        <f>IF(N540="nulová",J540,0)</f>
        <v>0</v>
      </c>
      <c r="BJ540" s="17" t="s">
        <v>8</v>
      </c>
      <c r="BK540" s="29">
        <f>ROUND(I540*H540,0)</f>
        <v>0</v>
      </c>
      <c r="BL540" s="17" t="s">
        <v>253</v>
      </c>
      <c r="BM540" s="28" t="s">
        <v>805</v>
      </c>
    </row>
    <row r="541" spans="2:65" s="12" customFormat="1" x14ac:dyDescent="0.2">
      <c r="B541" s="153"/>
      <c r="D541" s="154" t="s">
        <v>255</v>
      </c>
      <c r="E541" s="30" t="s">
        <v>1</v>
      </c>
      <c r="F541" s="155" t="s">
        <v>806</v>
      </c>
      <c r="H541" s="156">
        <v>29.474</v>
      </c>
      <c r="L541" s="153"/>
      <c r="M541" s="157"/>
      <c r="T541" s="158"/>
      <c r="AT541" s="30" t="s">
        <v>255</v>
      </c>
      <c r="AU541" s="30" t="s">
        <v>86</v>
      </c>
      <c r="AV541" s="12" t="s">
        <v>86</v>
      </c>
      <c r="AW541" s="12" t="s">
        <v>33</v>
      </c>
      <c r="AX541" s="12" t="s">
        <v>8</v>
      </c>
      <c r="AY541" s="30" t="s">
        <v>246</v>
      </c>
    </row>
    <row r="542" spans="2:65" s="1" customFormat="1" ht="24.2" customHeight="1" x14ac:dyDescent="0.2">
      <c r="B542" s="50"/>
      <c r="C542" s="169" t="s">
        <v>807</v>
      </c>
      <c r="D542" s="169" t="s">
        <v>643</v>
      </c>
      <c r="E542" s="170" t="s">
        <v>808</v>
      </c>
      <c r="F542" s="171" t="s">
        <v>809</v>
      </c>
      <c r="G542" s="172" t="s">
        <v>274</v>
      </c>
      <c r="H542" s="173">
        <v>14</v>
      </c>
      <c r="I542" s="34"/>
      <c r="J542" s="174">
        <f>ROUND(I542*H542,0)</f>
        <v>0</v>
      </c>
      <c r="K542" s="171" t="s">
        <v>252</v>
      </c>
      <c r="L542" s="175"/>
      <c r="M542" s="176" t="s">
        <v>1</v>
      </c>
      <c r="N542" s="177" t="s">
        <v>42</v>
      </c>
      <c r="P542" s="151">
        <f>O542*H542</f>
        <v>0</v>
      </c>
      <c r="Q542" s="151">
        <v>5.0000000000000001E-4</v>
      </c>
      <c r="R542" s="151">
        <f>Q542*H542</f>
        <v>7.0000000000000001E-3</v>
      </c>
      <c r="S542" s="151">
        <v>0</v>
      </c>
      <c r="T542" s="152">
        <f>S542*H542</f>
        <v>0</v>
      </c>
      <c r="AR542" s="28" t="s">
        <v>302</v>
      </c>
      <c r="AT542" s="28" t="s">
        <v>643</v>
      </c>
      <c r="AU542" s="28" t="s">
        <v>86</v>
      </c>
      <c r="AY542" s="17" t="s">
        <v>246</v>
      </c>
      <c r="BE542" s="29">
        <f>IF(N542="základní",J542,0)</f>
        <v>0</v>
      </c>
      <c r="BF542" s="29">
        <f>IF(N542="snížená",J542,0)</f>
        <v>0</v>
      </c>
      <c r="BG542" s="29">
        <f>IF(N542="zákl. přenesená",J542,0)</f>
        <v>0</v>
      </c>
      <c r="BH542" s="29">
        <f>IF(N542="sníž. přenesená",J542,0)</f>
        <v>0</v>
      </c>
      <c r="BI542" s="29">
        <f>IF(N542="nulová",J542,0)</f>
        <v>0</v>
      </c>
      <c r="BJ542" s="17" t="s">
        <v>8</v>
      </c>
      <c r="BK542" s="29">
        <f>ROUND(I542*H542,0)</f>
        <v>0</v>
      </c>
      <c r="BL542" s="17" t="s">
        <v>253</v>
      </c>
      <c r="BM542" s="28" t="s">
        <v>810</v>
      </c>
    </row>
    <row r="543" spans="2:65" s="12" customFormat="1" x14ac:dyDescent="0.2">
      <c r="B543" s="153"/>
      <c r="D543" s="154" t="s">
        <v>255</v>
      </c>
      <c r="E543" s="30" t="s">
        <v>1</v>
      </c>
      <c r="F543" s="155" t="s">
        <v>811</v>
      </c>
      <c r="H543" s="156">
        <v>14</v>
      </c>
      <c r="L543" s="153"/>
      <c r="M543" s="157"/>
      <c r="T543" s="158"/>
      <c r="AT543" s="30" t="s">
        <v>255</v>
      </c>
      <c r="AU543" s="30" t="s">
        <v>86</v>
      </c>
      <c r="AV543" s="12" t="s">
        <v>86</v>
      </c>
      <c r="AW543" s="12" t="s">
        <v>33</v>
      </c>
      <c r="AX543" s="12" t="s">
        <v>8</v>
      </c>
      <c r="AY543" s="30" t="s">
        <v>246</v>
      </c>
    </row>
    <row r="544" spans="2:65" s="1" customFormat="1" ht="24.2" customHeight="1" x14ac:dyDescent="0.2">
      <c r="B544" s="50"/>
      <c r="C544" s="143" t="s">
        <v>812</v>
      </c>
      <c r="D544" s="143" t="s">
        <v>248</v>
      </c>
      <c r="E544" s="144" t="s">
        <v>813</v>
      </c>
      <c r="F544" s="145" t="s">
        <v>814</v>
      </c>
      <c r="G544" s="146" t="s">
        <v>251</v>
      </c>
      <c r="H544" s="147">
        <v>578.64</v>
      </c>
      <c r="I544" s="27"/>
      <c r="J544" s="148">
        <f>ROUND(I544*H544,0)</f>
        <v>0</v>
      </c>
      <c r="K544" s="145" t="s">
        <v>252</v>
      </c>
      <c r="L544" s="50"/>
      <c r="M544" s="149" t="s">
        <v>1</v>
      </c>
      <c r="N544" s="150" t="s">
        <v>42</v>
      </c>
      <c r="P544" s="151">
        <f>O544*H544</f>
        <v>0</v>
      </c>
      <c r="Q544" s="151">
        <v>3.82E-3</v>
      </c>
      <c r="R544" s="151">
        <f>Q544*H544</f>
        <v>2.2104048000000001</v>
      </c>
      <c r="S544" s="151">
        <v>0</v>
      </c>
      <c r="T544" s="152">
        <f>S544*H544</f>
        <v>0</v>
      </c>
      <c r="AR544" s="28" t="s">
        <v>253</v>
      </c>
      <c r="AT544" s="28" t="s">
        <v>248</v>
      </c>
      <c r="AU544" s="28" t="s">
        <v>86</v>
      </c>
      <c r="AY544" s="17" t="s">
        <v>246</v>
      </c>
      <c r="BE544" s="29">
        <f>IF(N544="základní",J544,0)</f>
        <v>0</v>
      </c>
      <c r="BF544" s="29">
        <f>IF(N544="snížená",J544,0)</f>
        <v>0</v>
      </c>
      <c r="BG544" s="29">
        <f>IF(N544="zákl. přenesená",J544,0)</f>
        <v>0</v>
      </c>
      <c r="BH544" s="29">
        <f>IF(N544="sníž. přenesená",J544,0)</f>
        <v>0</v>
      </c>
      <c r="BI544" s="29">
        <f>IF(N544="nulová",J544,0)</f>
        <v>0</v>
      </c>
      <c r="BJ544" s="17" t="s">
        <v>8</v>
      </c>
      <c r="BK544" s="29">
        <f>ROUND(I544*H544,0)</f>
        <v>0</v>
      </c>
      <c r="BL544" s="17" t="s">
        <v>253</v>
      </c>
      <c r="BM544" s="28" t="s">
        <v>815</v>
      </c>
    </row>
    <row r="545" spans="2:51" s="12" customFormat="1" x14ac:dyDescent="0.2">
      <c r="B545" s="153"/>
      <c r="D545" s="154" t="s">
        <v>255</v>
      </c>
      <c r="E545" s="30" t="s">
        <v>1</v>
      </c>
      <c r="F545" s="155" t="s">
        <v>816</v>
      </c>
      <c r="H545" s="156">
        <v>167.27699999999999</v>
      </c>
      <c r="I545" s="31"/>
      <c r="L545" s="153"/>
      <c r="M545" s="157"/>
      <c r="T545" s="158"/>
      <c r="AT545" s="30" t="s">
        <v>255</v>
      </c>
      <c r="AU545" s="30" t="s">
        <v>86</v>
      </c>
      <c r="AV545" s="12" t="s">
        <v>86</v>
      </c>
      <c r="AW545" s="12" t="s">
        <v>33</v>
      </c>
      <c r="AX545" s="12" t="s">
        <v>77</v>
      </c>
      <c r="AY545" s="30" t="s">
        <v>246</v>
      </c>
    </row>
    <row r="546" spans="2:51" s="12" customFormat="1" x14ac:dyDescent="0.2">
      <c r="B546" s="153"/>
      <c r="D546" s="154" t="s">
        <v>255</v>
      </c>
      <c r="E546" s="30" t="s">
        <v>1</v>
      </c>
      <c r="F546" s="155" t="s">
        <v>703</v>
      </c>
      <c r="H546" s="156">
        <v>-11.6</v>
      </c>
      <c r="L546" s="153"/>
      <c r="M546" s="157"/>
      <c r="T546" s="158"/>
      <c r="AT546" s="30" t="s">
        <v>255</v>
      </c>
      <c r="AU546" s="30" t="s">
        <v>86</v>
      </c>
      <c r="AV546" s="12" t="s">
        <v>86</v>
      </c>
      <c r="AW546" s="12" t="s">
        <v>33</v>
      </c>
      <c r="AX546" s="12" t="s">
        <v>77</v>
      </c>
      <c r="AY546" s="30" t="s">
        <v>246</v>
      </c>
    </row>
    <row r="547" spans="2:51" s="12" customFormat="1" x14ac:dyDescent="0.2">
      <c r="B547" s="153"/>
      <c r="D547" s="154" t="s">
        <v>255</v>
      </c>
      <c r="E547" s="30" t="s">
        <v>1</v>
      </c>
      <c r="F547" s="155" t="s">
        <v>817</v>
      </c>
      <c r="H547" s="156">
        <v>117.111</v>
      </c>
      <c r="L547" s="153"/>
      <c r="M547" s="157"/>
      <c r="T547" s="158"/>
      <c r="AT547" s="30" t="s">
        <v>255</v>
      </c>
      <c r="AU547" s="30" t="s">
        <v>86</v>
      </c>
      <c r="AV547" s="12" t="s">
        <v>86</v>
      </c>
      <c r="AW547" s="12" t="s">
        <v>33</v>
      </c>
      <c r="AX547" s="12" t="s">
        <v>77</v>
      </c>
      <c r="AY547" s="30" t="s">
        <v>246</v>
      </c>
    </row>
    <row r="548" spans="2:51" s="12" customFormat="1" x14ac:dyDescent="0.2">
      <c r="B548" s="153"/>
      <c r="D548" s="154" t="s">
        <v>255</v>
      </c>
      <c r="E548" s="30" t="s">
        <v>1</v>
      </c>
      <c r="F548" s="155" t="s">
        <v>705</v>
      </c>
      <c r="H548" s="156">
        <v>-5.8</v>
      </c>
      <c r="L548" s="153"/>
      <c r="M548" s="157"/>
      <c r="T548" s="158"/>
      <c r="AT548" s="30" t="s">
        <v>255</v>
      </c>
      <c r="AU548" s="30" t="s">
        <v>86</v>
      </c>
      <c r="AV548" s="12" t="s">
        <v>86</v>
      </c>
      <c r="AW548" s="12" t="s">
        <v>33</v>
      </c>
      <c r="AX548" s="12" t="s">
        <v>77</v>
      </c>
      <c r="AY548" s="30" t="s">
        <v>246</v>
      </c>
    </row>
    <row r="549" spans="2:51" s="12" customFormat="1" x14ac:dyDescent="0.2">
      <c r="B549" s="153"/>
      <c r="D549" s="154" t="s">
        <v>255</v>
      </c>
      <c r="E549" s="30" t="s">
        <v>1</v>
      </c>
      <c r="F549" s="155" t="s">
        <v>706</v>
      </c>
      <c r="H549" s="156">
        <v>-2.5539999999999998</v>
      </c>
      <c r="L549" s="153"/>
      <c r="M549" s="157"/>
      <c r="T549" s="158"/>
      <c r="AT549" s="30" t="s">
        <v>255</v>
      </c>
      <c r="AU549" s="30" t="s">
        <v>86</v>
      </c>
      <c r="AV549" s="12" t="s">
        <v>86</v>
      </c>
      <c r="AW549" s="12" t="s">
        <v>33</v>
      </c>
      <c r="AX549" s="12" t="s">
        <v>77</v>
      </c>
      <c r="AY549" s="30" t="s">
        <v>246</v>
      </c>
    </row>
    <row r="550" spans="2:51" s="13" customFormat="1" x14ac:dyDescent="0.2">
      <c r="B550" s="159"/>
      <c r="D550" s="154" t="s">
        <v>255</v>
      </c>
      <c r="E550" s="32" t="s">
        <v>1</v>
      </c>
      <c r="F550" s="160" t="s">
        <v>545</v>
      </c>
      <c r="H550" s="161">
        <v>264.43400000000003</v>
      </c>
      <c r="L550" s="159"/>
      <c r="M550" s="162"/>
      <c r="T550" s="163"/>
      <c r="AT550" s="32" t="s">
        <v>255</v>
      </c>
      <c r="AU550" s="32" t="s">
        <v>86</v>
      </c>
      <c r="AV550" s="13" t="s">
        <v>263</v>
      </c>
      <c r="AW550" s="13" t="s">
        <v>33</v>
      </c>
      <c r="AX550" s="13" t="s">
        <v>77</v>
      </c>
      <c r="AY550" s="32" t="s">
        <v>246</v>
      </c>
    </row>
    <row r="551" spans="2:51" s="12" customFormat="1" x14ac:dyDescent="0.2">
      <c r="B551" s="153"/>
      <c r="D551" s="154" t="s">
        <v>255</v>
      </c>
      <c r="E551" s="30" t="s">
        <v>1</v>
      </c>
      <c r="F551" s="155" t="s">
        <v>818</v>
      </c>
      <c r="H551" s="156">
        <v>76.694000000000003</v>
      </c>
      <c r="L551" s="153"/>
      <c r="M551" s="157"/>
      <c r="T551" s="158"/>
      <c r="AT551" s="30" t="s">
        <v>255</v>
      </c>
      <c r="AU551" s="30" t="s">
        <v>86</v>
      </c>
      <c r="AV551" s="12" t="s">
        <v>86</v>
      </c>
      <c r="AW551" s="12" t="s">
        <v>33</v>
      </c>
      <c r="AX551" s="12" t="s">
        <v>77</v>
      </c>
      <c r="AY551" s="30" t="s">
        <v>246</v>
      </c>
    </row>
    <row r="552" spans="2:51" s="12" customFormat="1" x14ac:dyDescent="0.2">
      <c r="B552" s="153"/>
      <c r="D552" s="154" t="s">
        <v>255</v>
      </c>
      <c r="E552" s="30" t="s">
        <v>1</v>
      </c>
      <c r="F552" s="155" t="s">
        <v>708</v>
      </c>
      <c r="H552" s="156">
        <v>-2.9</v>
      </c>
      <c r="L552" s="153"/>
      <c r="M552" s="157"/>
      <c r="T552" s="158"/>
      <c r="AT552" s="30" t="s">
        <v>255</v>
      </c>
      <c r="AU552" s="30" t="s">
        <v>86</v>
      </c>
      <c r="AV552" s="12" t="s">
        <v>86</v>
      </c>
      <c r="AW552" s="12" t="s">
        <v>33</v>
      </c>
      <c r="AX552" s="12" t="s">
        <v>77</v>
      </c>
      <c r="AY552" s="30" t="s">
        <v>246</v>
      </c>
    </row>
    <row r="553" spans="2:51" s="12" customFormat="1" x14ac:dyDescent="0.2">
      <c r="B553" s="153"/>
      <c r="D553" s="154" t="s">
        <v>255</v>
      </c>
      <c r="E553" s="30" t="s">
        <v>1</v>
      </c>
      <c r="F553" s="155" t="s">
        <v>709</v>
      </c>
      <c r="H553" s="156">
        <v>-2.625</v>
      </c>
      <c r="L553" s="153"/>
      <c r="M553" s="157"/>
      <c r="T553" s="158"/>
      <c r="AT553" s="30" t="s">
        <v>255</v>
      </c>
      <c r="AU553" s="30" t="s">
        <v>86</v>
      </c>
      <c r="AV553" s="12" t="s">
        <v>86</v>
      </c>
      <c r="AW553" s="12" t="s">
        <v>33</v>
      </c>
      <c r="AX553" s="12" t="s">
        <v>77</v>
      </c>
      <c r="AY553" s="30" t="s">
        <v>246</v>
      </c>
    </row>
    <row r="554" spans="2:51" s="12" customFormat="1" x14ac:dyDescent="0.2">
      <c r="B554" s="153"/>
      <c r="D554" s="154" t="s">
        <v>255</v>
      </c>
      <c r="E554" s="30" t="s">
        <v>1</v>
      </c>
      <c r="F554" s="155" t="s">
        <v>710</v>
      </c>
      <c r="H554" s="156">
        <v>-0.63</v>
      </c>
      <c r="L554" s="153"/>
      <c r="M554" s="157"/>
      <c r="T554" s="158"/>
      <c r="AT554" s="30" t="s">
        <v>255</v>
      </c>
      <c r="AU554" s="30" t="s">
        <v>86</v>
      </c>
      <c r="AV554" s="12" t="s">
        <v>86</v>
      </c>
      <c r="AW554" s="12" t="s">
        <v>33</v>
      </c>
      <c r="AX554" s="12" t="s">
        <v>77</v>
      </c>
      <c r="AY554" s="30" t="s">
        <v>246</v>
      </c>
    </row>
    <row r="555" spans="2:51" s="13" customFormat="1" x14ac:dyDescent="0.2">
      <c r="B555" s="159"/>
      <c r="D555" s="154" t="s">
        <v>255</v>
      </c>
      <c r="E555" s="32" t="s">
        <v>1</v>
      </c>
      <c r="F555" s="160" t="s">
        <v>548</v>
      </c>
      <c r="H555" s="161">
        <v>70.539000000000001</v>
      </c>
      <c r="L555" s="159"/>
      <c r="M555" s="162"/>
      <c r="T555" s="163"/>
      <c r="AT555" s="32" t="s">
        <v>255</v>
      </c>
      <c r="AU555" s="32" t="s">
        <v>86</v>
      </c>
      <c r="AV555" s="13" t="s">
        <v>263</v>
      </c>
      <c r="AW555" s="13" t="s">
        <v>33</v>
      </c>
      <c r="AX555" s="13" t="s">
        <v>77</v>
      </c>
      <c r="AY555" s="32" t="s">
        <v>246</v>
      </c>
    </row>
    <row r="556" spans="2:51" s="12" customFormat="1" x14ac:dyDescent="0.2">
      <c r="B556" s="153"/>
      <c r="D556" s="154" t="s">
        <v>255</v>
      </c>
      <c r="E556" s="30" t="s">
        <v>1</v>
      </c>
      <c r="F556" s="155" t="s">
        <v>819</v>
      </c>
      <c r="H556" s="156">
        <v>116.726</v>
      </c>
      <c r="L556" s="153"/>
      <c r="M556" s="157"/>
      <c r="T556" s="158"/>
      <c r="AT556" s="30" t="s">
        <v>255</v>
      </c>
      <c r="AU556" s="30" t="s">
        <v>86</v>
      </c>
      <c r="AV556" s="12" t="s">
        <v>86</v>
      </c>
      <c r="AW556" s="12" t="s">
        <v>33</v>
      </c>
      <c r="AX556" s="12" t="s">
        <v>77</v>
      </c>
      <c r="AY556" s="30" t="s">
        <v>246</v>
      </c>
    </row>
    <row r="557" spans="2:51" s="12" customFormat="1" x14ac:dyDescent="0.2">
      <c r="B557" s="153"/>
      <c r="D557" s="154" t="s">
        <v>255</v>
      </c>
      <c r="E557" s="30" t="s">
        <v>1</v>
      </c>
      <c r="F557" s="155" t="s">
        <v>820</v>
      </c>
      <c r="H557" s="156">
        <v>1.3</v>
      </c>
      <c r="L557" s="153"/>
      <c r="M557" s="157"/>
      <c r="T557" s="158"/>
      <c r="AT557" s="30" t="s">
        <v>255</v>
      </c>
      <c r="AU557" s="30" t="s">
        <v>86</v>
      </c>
      <c r="AV557" s="12" t="s">
        <v>86</v>
      </c>
      <c r="AW557" s="12" t="s">
        <v>33</v>
      </c>
      <c r="AX557" s="12" t="s">
        <v>77</v>
      </c>
      <c r="AY557" s="30" t="s">
        <v>246</v>
      </c>
    </row>
    <row r="558" spans="2:51" s="12" customFormat="1" x14ac:dyDescent="0.2">
      <c r="B558" s="153"/>
      <c r="D558" s="154" t="s">
        <v>255</v>
      </c>
      <c r="E558" s="30" t="s">
        <v>1</v>
      </c>
      <c r="F558" s="155" t="s">
        <v>713</v>
      </c>
      <c r="H558" s="156">
        <v>-10.8</v>
      </c>
      <c r="L558" s="153"/>
      <c r="M558" s="157"/>
      <c r="T558" s="158"/>
      <c r="AT558" s="30" t="s">
        <v>255</v>
      </c>
      <c r="AU558" s="30" t="s">
        <v>86</v>
      </c>
      <c r="AV558" s="12" t="s">
        <v>86</v>
      </c>
      <c r="AW558" s="12" t="s">
        <v>33</v>
      </c>
      <c r="AX558" s="12" t="s">
        <v>77</v>
      </c>
      <c r="AY558" s="30" t="s">
        <v>246</v>
      </c>
    </row>
    <row r="559" spans="2:51" s="12" customFormat="1" x14ac:dyDescent="0.2">
      <c r="B559" s="153"/>
      <c r="D559" s="154" t="s">
        <v>255</v>
      </c>
      <c r="E559" s="30" t="s">
        <v>1</v>
      </c>
      <c r="F559" s="155" t="s">
        <v>714</v>
      </c>
      <c r="H559" s="156">
        <v>-4</v>
      </c>
      <c r="L559" s="153"/>
      <c r="M559" s="157"/>
      <c r="T559" s="158"/>
      <c r="AT559" s="30" t="s">
        <v>255</v>
      </c>
      <c r="AU559" s="30" t="s">
        <v>86</v>
      </c>
      <c r="AV559" s="12" t="s">
        <v>86</v>
      </c>
      <c r="AW559" s="12" t="s">
        <v>33</v>
      </c>
      <c r="AX559" s="12" t="s">
        <v>77</v>
      </c>
      <c r="AY559" s="30" t="s">
        <v>246</v>
      </c>
    </row>
    <row r="560" spans="2:51" s="12" customFormat="1" x14ac:dyDescent="0.2">
      <c r="B560" s="153"/>
      <c r="D560" s="154" t="s">
        <v>255</v>
      </c>
      <c r="E560" s="30" t="s">
        <v>1</v>
      </c>
      <c r="F560" s="155" t="s">
        <v>821</v>
      </c>
      <c r="H560" s="156">
        <v>167.441</v>
      </c>
      <c r="L560" s="153"/>
      <c r="M560" s="157"/>
      <c r="T560" s="158"/>
      <c r="AT560" s="30" t="s">
        <v>255</v>
      </c>
      <c r="AU560" s="30" t="s">
        <v>86</v>
      </c>
      <c r="AV560" s="12" t="s">
        <v>86</v>
      </c>
      <c r="AW560" s="12" t="s">
        <v>33</v>
      </c>
      <c r="AX560" s="12" t="s">
        <v>77</v>
      </c>
      <c r="AY560" s="30" t="s">
        <v>246</v>
      </c>
    </row>
    <row r="561" spans="2:65" s="12" customFormat="1" x14ac:dyDescent="0.2">
      <c r="B561" s="153"/>
      <c r="D561" s="154" t="s">
        <v>255</v>
      </c>
      <c r="E561" s="30" t="s">
        <v>1</v>
      </c>
      <c r="F561" s="155" t="s">
        <v>716</v>
      </c>
      <c r="H561" s="156">
        <v>-27</v>
      </c>
      <c r="L561" s="153"/>
      <c r="M561" s="157"/>
      <c r="T561" s="158"/>
      <c r="AT561" s="30" t="s">
        <v>255</v>
      </c>
      <c r="AU561" s="30" t="s">
        <v>86</v>
      </c>
      <c r="AV561" s="12" t="s">
        <v>86</v>
      </c>
      <c r="AW561" s="12" t="s">
        <v>33</v>
      </c>
      <c r="AX561" s="12" t="s">
        <v>77</v>
      </c>
      <c r="AY561" s="30" t="s">
        <v>246</v>
      </c>
    </row>
    <row r="562" spans="2:65" s="13" customFormat="1" x14ac:dyDescent="0.2">
      <c r="B562" s="159"/>
      <c r="D562" s="154" t="s">
        <v>255</v>
      </c>
      <c r="E562" s="32" t="s">
        <v>1</v>
      </c>
      <c r="F562" s="160" t="s">
        <v>553</v>
      </c>
      <c r="H562" s="161">
        <v>243.667</v>
      </c>
      <c r="L562" s="159"/>
      <c r="M562" s="162"/>
      <c r="T562" s="163"/>
      <c r="AT562" s="32" t="s">
        <v>255</v>
      </c>
      <c r="AU562" s="32" t="s">
        <v>86</v>
      </c>
      <c r="AV562" s="13" t="s">
        <v>263</v>
      </c>
      <c r="AW562" s="13" t="s">
        <v>33</v>
      </c>
      <c r="AX562" s="13" t="s">
        <v>77</v>
      </c>
      <c r="AY562" s="32" t="s">
        <v>246</v>
      </c>
    </row>
    <row r="563" spans="2:65" s="14" customFormat="1" x14ac:dyDescent="0.2">
      <c r="B563" s="164"/>
      <c r="D563" s="154" t="s">
        <v>255</v>
      </c>
      <c r="E563" s="33" t="s">
        <v>822</v>
      </c>
      <c r="F563" s="165" t="s">
        <v>555</v>
      </c>
      <c r="H563" s="166">
        <v>578.64</v>
      </c>
      <c r="L563" s="164"/>
      <c r="M563" s="167"/>
      <c r="T563" s="168"/>
      <c r="AT563" s="33" t="s">
        <v>255</v>
      </c>
      <c r="AU563" s="33" t="s">
        <v>86</v>
      </c>
      <c r="AV563" s="14" t="s">
        <v>253</v>
      </c>
      <c r="AW563" s="14" t="s">
        <v>33</v>
      </c>
      <c r="AX563" s="14" t="s">
        <v>8</v>
      </c>
      <c r="AY563" s="33" t="s">
        <v>246</v>
      </c>
    </row>
    <row r="564" spans="2:65" s="1" customFormat="1" ht="24.2" customHeight="1" x14ac:dyDescent="0.2">
      <c r="B564" s="50"/>
      <c r="C564" s="143" t="s">
        <v>823</v>
      </c>
      <c r="D564" s="143" t="s">
        <v>248</v>
      </c>
      <c r="E564" s="144" t="s">
        <v>824</v>
      </c>
      <c r="F564" s="145" t="s">
        <v>825</v>
      </c>
      <c r="G564" s="146" t="s">
        <v>251</v>
      </c>
      <c r="H564" s="147">
        <v>64.375</v>
      </c>
      <c r="I564" s="27"/>
      <c r="J564" s="148">
        <f>ROUND(I564*H564,0)</f>
        <v>0</v>
      </c>
      <c r="K564" s="145" t="s">
        <v>252</v>
      </c>
      <c r="L564" s="50"/>
      <c r="M564" s="149" t="s">
        <v>1</v>
      </c>
      <c r="N564" s="150" t="s">
        <v>42</v>
      </c>
      <c r="P564" s="151">
        <f>O564*H564</f>
        <v>0</v>
      </c>
      <c r="Q564" s="151">
        <v>5.7000000000000002E-3</v>
      </c>
      <c r="R564" s="151">
        <f>Q564*H564</f>
        <v>0.36693750000000003</v>
      </c>
      <c r="S564" s="151">
        <v>0</v>
      </c>
      <c r="T564" s="152">
        <f>S564*H564</f>
        <v>0</v>
      </c>
      <c r="AR564" s="28" t="s">
        <v>253</v>
      </c>
      <c r="AT564" s="28" t="s">
        <v>248</v>
      </c>
      <c r="AU564" s="28" t="s">
        <v>86</v>
      </c>
      <c r="AY564" s="17" t="s">
        <v>246</v>
      </c>
      <c r="BE564" s="29">
        <f>IF(N564="základní",J564,0)</f>
        <v>0</v>
      </c>
      <c r="BF564" s="29">
        <f>IF(N564="snížená",J564,0)</f>
        <v>0</v>
      </c>
      <c r="BG564" s="29">
        <f>IF(N564="zákl. přenesená",J564,0)</f>
        <v>0</v>
      </c>
      <c r="BH564" s="29">
        <f>IF(N564="sníž. přenesená",J564,0)</f>
        <v>0</v>
      </c>
      <c r="BI564" s="29">
        <f>IF(N564="nulová",J564,0)</f>
        <v>0</v>
      </c>
      <c r="BJ564" s="17" t="s">
        <v>8</v>
      </c>
      <c r="BK564" s="29">
        <f>ROUND(I564*H564,0)</f>
        <v>0</v>
      </c>
      <c r="BL564" s="17" t="s">
        <v>253</v>
      </c>
      <c r="BM564" s="28" t="s">
        <v>826</v>
      </c>
    </row>
    <row r="565" spans="2:65" s="12" customFormat="1" x14ac:dyDescent="0.2">
      <c r="B565" s="153"/>
      <c r="D565" s="154" t="s">
        <v>255</v>
      </c>
      <c r="E565" s="30" t="s">
        <v>1</v>
      </c>
      <c r="F565" s="155" t="s">
        <v>137</v>
      </c>
      <c r="H565" s="156">
        <v>64.375</v>
      </c>
      <c r="L565" s="153"/>
      <c r="M565" s="157"/>
      <c r="T565" s="158"/>
      <c r="AT565" s="30" t="s">
        <v>255</v>
      </c>
      <c r="AU565" s="30" t="s">
        <v>86</v>
      </c>
      <c r="AV565" s="12" t="s">
        <v>86</v>
      </c>
      <c r="AW565" s="12" t="s">
        <v>33</v>
      </c>
      <c r="AX565" s="12" t="s">
        <v>8</v>
      </c>
      <c r="AY565" s="30" t="s">
        <v>246</v>
      </c>
    </row>
    <row r="566" spans="2:65" s="1" customFormat="1" ht="24.2" customHeight="1" x14ac:dyDescent="0.2">
      <c r="B566" s="50"/>
      <c r="C566" s="143" t="s">
        <v>827</v>
      </c>
      <c r="D566" s="143" t="s">
        <v>248</v>
      </c>
      <c r="E566" s="144" t="s">
        <v>828</v>
      </c>
      <c r="F566" s="145" t="s">
        <v>829</v>
      </c>
      <c r="G566" s="146" t="s">
        <v>251</v>
      </c>
      <c r="H566" s="147">
        <v>602.29600000000005</v>
      </c>
      <c r="I566" s="27"/>
      <c r="J566" s="148">
        <f>ROUND(I566*H566,0)</f>
        <v>0</v>
      </c>
      <c r="K566" s="145" t="s">
        <v>252</v>
      </c>
      <c r="L566" s="50"/>
      <c r="M566" s="149" t="s">
        <v>1</v>
      </c>
      <c r="N566" s="150" t="s">
        <v>42</v>
      </c>
      <c r="P566" s="151">
        <f>O566*H566</f>
        <v>0</v>
      </c>
      <c r="Q566" s="151">
        <v>2.8500000000000001E-3</v>
      </c>
      <c r="R566" s="151">
        <f>Q566*H566</f>
        <v>1.7165436000000003</v>
      </c>
      <c r="S566" s="151">
        <v>0</v>
      </c>
      <c r="T566" s="152">
        <f>S566*H566</f>
        <v>0</v>
      </c>
      <c r="AR566" s="28" t="s">
        <v>253</v>
      </c>
      <c r="AT566" s="28" t="s">
        <v>248</v>
      </c>
      <c r="AU566" s="28" t="s">
        <v>86</v>
      </c>
      <c r="AY566" s="17" t="s">
        <v>246</v>
      </c>
      <c r="BE566" s="29">
        <f>IF(N566="základní",J566,0)</f>
        <v>0</v>
      </c>
      <c r="BF566" s="29">
        <f>IF(N566="snížená",J566,0)</f>
        <v>0</v>
      </c>
      <c r="BG566" s="29">
        <f>IF(N566="zákl. přenesená",J566,0)</f>
        <v>0</v>
      </c>
      <c r="BH566" s="29">
        <f>IF(N566="sníž. přenesená",J566,0)</f>
        <v>0</v>
      </c>
      <c r="BI566" s="29">
        <f>IF(N566="nulová",J566,0)</f>
        <v>0</v>
      </c>
      <c r="BJ566" s="17" t="s">
        <v>8</v>
      </c>
      <c r="BK566" s="29">
        <f>ROUND(I566*H566,0)</f>
        <v>0</v>
      </c>
      <c r="BL566" s="17" t="s">
        <v>253</v>
      </c>
      <c r="BM566" s="28" t="s">
        <v>830</v>
      </c>
    </row>
    <row r="567" spans="2:65" s="12" customFormat="1" x14ac:dyDescent="0.2">
      <c r="B567" s="153"/>
      <c r="D567" s="154" t="s">
        <v>255</v>
      </c>
      <c r="E567" s="30" t="s">
        <v>1</v>
      </c>
      <c r="F567" s="155" t="s">
        <v>140</v>
      </c>
      <c r="H567" s="156">
        <v>555.82000000000005</v>
      </c>
      <c r="L567" s="153"/>
      <c r="M567" s="157"/>
      <c r="T567" s="158"/>
      <c r="AT567" s="30" t="s">
        <v>255</v>
      </c>
      <c r="AU567" s="30" t="s">
        <v>86</v>
      </c>
      <c r="AV567" s="12" t="s">
        <v>86</v>
      </c>
      <c r="AW567" s="12" t="s">
        <v>33</v>
      </c>
      <c r="AX567" s="12" t="s">
        <v>77</v>
      </c>
      <c r="AY567" s="30" t="s">
        <v>246</v>
      </c>
    </row>
    <row r="568" spans="2:65" s="12" customFormat="1" x14ac:dyDescent="0.2">
      <c r="B568" s="153"/>
      <c r="D568" s="154" t="s">
        <v>255</v>
      </c>
      <c r="E568" s="30" t="s">
        <v>1</v>
      </c>
      <c r="F568" s="155" t="s">
        <v>693</v>
      </c>
      <c r="H568" s="156">
        <v>46.475999999999999</v>
      </c>
      <c r="L568" s="153"/>
      <c r="M568" s="157"/>
      <c r="T568" s="158"/>
      <c r="AT568" s="30" t="s">
        <v>255</v>
      </c>
      <c r="AU568" s="30" t="s">
        <v>86</v>
      </c>
      <c r="AV568" s="12" t="s">
        <v>86</v>
      </c>
      <c r="AW568" s="12" t="s">
        <v>33</v>
      </c>
      <c r="AX568" s="12" t="s">
        <v>77</v>
      </c>
      <c r="AY568" s="30" t="s">
        <v>246</v>
      </c>
    </row>
    <row r="569" spans="2:65" s="13" customFormat="1" x14ac:dyDescent="0.2">
      <c r="B569" s="159"/>
      <c r="D569" s="154" t="s">
        <v>255</v>
      </c>
      <c r="E569" s="32" t="s">
        <v>1</v>
      </c>
      <c r="F569" s="160" t="s">
        <v>262</v>
      </c>
      <c r="H569" s="161">
        <v>602.29600000000005</v>
      </c>
      <c r="L569" s="159"/>
      <c r="M569" s="162"/>
      <c r="T569" s="163"/>
      <c r="AT569" s="32" t="s">
        <v>255</v>
      </c>
      <c r="AU569" s="32" t="s">
        <v>86</v>
      </c>
      <c r="AV569" s="13" t="s">
        <v>263</v>
      </c>
      <c r="AW569" s="13" t="s">
        <v>33</v>
      </c>
      <c r="AX569" s="13" t="s">
        <v>8</v>
      </c>
      <c r="AY569" s="32" t="s">
        <v>246</v>
      </c>
    </row>
    <row r="570" spans="2:65" s="1" customFormat="1" ht="24.2" customHeight="1" x14ac:dyDescent="0.2">
      <c r="B570" s="50"/>
      <c r="C570" s="143" t="s">
        <v>831</v>
      </c>
      <c r="D570" s="143" t="s">
        <v>248</v>
      </c>
      <c r="E570" s="144" t="s">
        <v>832</v>
      </c>
      <c r="F570" s="145" t="s">
        <v>833</v>
      </c>
      <c r="G570" s="146" t="s">
        <v>251</v>
      </c>
      <c r="H570" s="147">
        <v>47.609000000000002</v>
      </c>
      <c r="I570" s="27"/>
      <c r="J570" s="148">
        <f>ROUND(I570*H570,0)</f>
        <v>0</v>
      </c>
      <c r="K570" s="145" t="s">
        <v>252</v>
      </c>
      <c r="L570" s="50"/>
      <c r="M570" s="149" t="s">
        <v>1</v>
      </c>
      <c r="N570" s="150" t="s">
        <v>42</v>
      </c>
      <c r="P570" s="151">
        <f>O570*H570</f>
        <v>0</v>
      </c>
      <c r="Q570" s="151">
        <v>0</v>
      </c>
      <c r="R570" s="151">
        <f>Q570*H570</f>
        <v>0</v>
      </c>
      <c r="S570" s="151">
        <v>1.0000000000000001E-5</v>
      </c>
      <c r="T570" s="152">
        <f>S570*H570</f>
        <v>4.7609000000000003E-4</v>
      </c>
      <c r="AR570" s="28" t="s">
        <v>253</v>
      </c>
      <c r="AT570" s="28" t="s">
        <v>248</v>
      </c>
      <c r="AU570" s="28" t="s">
        <v>86</v>
      </c>
      <c r="AY570" s="17" t="s">
        <v>246</v>
      </c>
      <c r="BE570" s="29">
        <f>IF(N570="základní",J570,0)</f>
        <v>0</v>
      </c>
      <c r="BF570" s="29">
        <f>IF(N570="snížená",J570,0)</f>
        <v>0</v>
      </c>
      <c r="BG570" s="29">
        <f>IF(N570="zákl. přenesená",J570,0)</f>
        <v>0</v>
      </c>
      <c r="BH570" s="29">
        <f>IF(N570="sníž. přenesená",J570,0)</f>
        <v>0</v>
      </c>
      <c r="BI570" s="29">
        <f>IF(N570="nulová",J570,0)</f>
        <v>0</v>
      </c>
      <c r="BJ570" s="17" t="s">
        <v>8</v>
      </c>
      <c r="BK570" s="29">
        <f>ROUND(I570*H570,0)</f>
        <v>0</v>
      </c>
      <c r="BL570" s="17" t="s">
        <v>253</v>
      </c>
      <c r="BM570" s="28" t="s">
        <v>834</v>
      </c>
    </row>
    <row r="571" spans="2:65" s="12" customFormat="1" x14ac:dyDescent="0.2">
      <c r="B571" s="153"/>
      <c r="D571" s="154" t="s">
        <v>255</v>
      </c>
      <c r="E571" s="30" t="s">
        <v>1</v>
      </c>
      <c r="F571" s="155" t="s">
        <v>835</v>
      </c>
      <c r="H571" s="156">
        <v>2.5539999999999998</v>
      </c>
      <c r="L571" s="153"/>
      <c r="M571" s="157"/>
      <c r="T571" s="158"/>
      <c r="AT571" s="30" t="s">
        <v>255</v>
      </c>
      <c r="AU571" s="30" t="s">
        <v>86</v>
      </c>
      <c r="AV571" s="12" t="s">
        <v>86</v>
      </c>
      <c r="AW571" s="12" t="s">
        <v>33</v>
      </c>
      <c r="AX571" s="12" t="s">
        <v>77</v>
      </c>
      <c r="AY571" s="30" t="s">
        <v>246</v>
      </c>
    </row>
    <row r="572" spans="2:65" s="13" customFormat="1" x14ac:dyDescent="0.2">
      <c r="B572" s="159"/>
      <c r="D572" s="154" t="s">
        <v>255</v>
      </c>
      <c r="E572" s="32" t="s">
        <v>1</v>
      </c>
      <c r="F572" s="160" t="s">
        <v>545</v>
      </c>
      <c r="H572" s="161">
        <v>2.5539999999999998</v>
      </c>
      <c r="L572" s="159"/>
      <c r="M572" s="162"/>
      <c r="T572" s="163"/>
      <c r="AT572" s="32" t="s">
        <v>255</v>
      </c>
      <c r="AU572" s="32" t="s">
        <v>86</v>
      </c>
      <c r="AV572" s="13" t="s">
        <v>263</v>
      </c>
      <c r="AW572" s="13" t="s">
        <v>33</v>
      </c>
      <c r="AX572" s="13" t="s">
        <v>77</v>
      </c>
      <c r="AY572" s="32" t="s">
        <v>246</v>
      </c>
    </row>
    <row r="573" spans="2:65" s="12" customFormat="1" x14ac:dyDescent="0.2">
      <c r="B573" s="153"/>
      <c r="D573" s="154" t="s">
        <v>255</v>
      </c>
      <c r="E573" s="30" t="s">
        <v>1</v>
      </c>
      <c r="F573" s="155" t="s">
        <v>686</v>
      </c>
      <c r="H573" s="156">
        <v>2.625</v>
      </c>
      <c r="L573" s="153"/>
      <c r="M573" s="157"/>
      <c r="T573" s="158"/>
      <c r="AT573" s="30" t="s">
        <v>255</v>
      </c>
      <c r="AU573" s="30" t="s">
        <v>86</v>
      </c>
      <c r="AV573" s="12" t="s">
        <v>86</v>
      </c>
      <c r="AW573" s="12" t="s">
        <v>33</v>
      </c>
      <c r="AX573" s="12" t="s">
        <v>77</v>
      </c>
      <c r="AY573" s="30" t="s">
        <v>246</v>
      </c>
    </row>
    <row r="574" spans="2:65" s="12" customFormat="1" x14ac:dyDescent="0.2">
      <c r="B574" s="153"/>
      <c r="D574" s="154" t="s">
        <v>255</v>
      </c>
      <c r="E574" s="30" t="s">
        <v>1</v>
      </c>
      <c r="F574" s="155" t="s">
        <v>687</v>
      </c>
      <c r="H574" s="156">
        <v>0.63</v>
      </c>
      <c r="L574" s="153"/>
      <c r="M574" s="157"/>
      <c r="T574" s="158"/>
      <c r="AT574" s="30" t="s">
        <v>255</v>
      </c>
      <c r="AU574" s="30" t="s">
        <v>86</v>
      </c>
      <c r="AV574" s="12" t="s">
        <v>86</v>
      </c>
      <c r="AW574" s="12" t="s">
        <v>33</v>
      </c>
      <c r="AX574" s="12" t="s">
        <v>77</v>
      </c>
      <c r="AY574" s="30" t="s">
        <v>246</v>
      </c>
    </row>
    <row r="575" spans="2:65" s="13" customFormat="1" x14ac:dyDescent="0.2">
      <c r="B575" s="159"/>
      <c r="D575" s="154" t="s">
        <v>255</v>
      </c>
      <c r="E575" s="32" t="s">
        <v>1</v>
      </c>
      <c r="F575" s="160" t="s">
        <v>548</v>
      </c>
      <c r="H575" s="161">
        <v>3.2549999999999999</v>
      </c>
      <c r="L575" s="159"/>
      <c r="M575" s="162"/>
      <c r="T575" s="163"/>
      <c r="AT575" s="32" t="s">
        <v>255</v>
      </c>
      <c r="AU575" s="32" t="s">
        <v>86</v>
      </c>
      <c r="AV575" s="13" t="s">
        <v>263</v>
      </c>
      <c r="AW575" s="13" t="s">
        <v>33</v>
      </c>
      <c r="AX575" s="13" t="s">
        <v>77</v>
      </c>
      <c r="AY575" s="32" t="s">
        <v>246</v>
      </c>
    </row>
    <row r="576" spans="2:65" s="12" customFormat="1" x14ac:dyDescent="0.2">
      <c r="B576" s="153"/>
      <c r="D576" s="154" t="s">
        <v>255</v>
      </c>
      <c r="E576" s="30" t="s">
        <v>1</v>
      </c>
      <c r="F576" s="155" t="s">
        <v>688</v>
      </c>
      <c r="H576" s="156">
        <v>37.799999999999997</v>
      </c>
      <c r="L576" s="153"/>
      <c r="M576" s="157"/>
      <c r="T576" s="158"/>
      <c r="AT576" s="30" t="s">
        <v>255</v>
      </c>
      <c r="AU576" s="30" t="s">
        <v>86</v>
      </c>
      <c r="AV576" s="12" t="s">
        <v>86</v>
      </c>
      <c r="AW576" s="12" t="s">
        <v>33</v>
      </c>
      <c r="AX576" s="12" t="s">
        <v>77</v>
      </c>
      <c r="AY576" s="30" t="s">
        <v>246</v>
      </c>
    </row>
    <row r="577" spans="2:65" s="12" customFormat="1" x14ac:dyDescent="0.2">
      <c r="B577" s="153"/>
      <c r="D577" s="154" t="s">
        <v>255</v>
      </c>
      <c r="E577" s="30" t="s">
        <v>1</v>
      </c>
      <c r="F577" s="155" t="s">
        <v>836</v>
      </c>
      <c r="H577" s="156">
        <v>4</v>
      </c>
      <c r="L577" s="153"/>
      <c r="M577" s="157"/>
      <c r="T577" s="158"/>
      <c r="AT577" s="30" t="s">
        <v>255</v>
      </c>
      <c r="AU577" s="30" t="s">
        <v>86</v>
      </c>
      <c r="AV577" s="12" t="s">
        <v>86</v>
      </c>
      <c r="AW577" s="12" t="s">
        <v>33</v>
      </c>
      <c r="AX577" s="12" t="s">
        <v>77</v>
      </c>
      <c r="AY577" s="30" t="s">
        <v>246</v>
      </c>
    </row>
    <row r="578" spans="2:65" s="13" customFormat="1" x14ac:dyDescent="0.2">
      <c r="B578" s="159"/>
      <c r="D578" s="154" t="s">
        <v>255</v>
      </c>
      <c r="E578" s="32" t="s">
        <v>1</v>
      </c>
      <c r="F578" s="160" t="s">
        <v>553</v>
      </c>
      <c r="H578" s="161">
        <v>41.8</v>
      </c>
      <c r="L578" s="159"/>
      <c r="M578" s="162"/>
      <c r="T578" s="163"/>
      <c r="AT578" s="32" t="s">
        <v>255</v>
      </c>
      <c r="AU578" s="32" t="s">
        <v>86</v>
      </c>
      <c r="AV578" s="13" t="s">
        <v>263</v>
      </c>
      <c r="AW578" s="13" t="s">
        <v>33</v>
      </c>
      <c r="AX578" s="13" t="s">
        <v>77</v>
      </c>
      <c r="AY578" s="32" t="s">
        <v>246</v>
      </c>
    </row>
    <row r="579" spans="2:65" s="14" customFormat="1" x14ac:dyDescent="0.2">
      <c r="B579" s="164"/>
      <c r="D579" s="154" t="s">
        <v>255</v>
      </c>
      <c r="E579" s="33" t="s">
        <v>1</v>
      </c>
      <c r="F579" s="165" t="s">
        <v>555</v>
      </c>
      <c r="H579" s="166">
        <v>47.609000000000002</v>
      </c>
      <c r="L579" s="164"/>
      <c r="M579" s="167"/>
      <c r="T579" s="168"/>
      <c r="AT579" s="33" t="s">
        <v>255</v>
      </c>
      <c r="AU579" s="33" t="s">
        <v>86</v>
      </c>
      <c r="AV579" s="14" t="s">
        <v>253</v>
      </c>
      <c r="AW579" s="14" t="s">
        <v>33</v>
      </c>
      <c r="AX579" s="14" t="s">
        <v>8</v>
      </c>
      <c r="AY579" s="33" t="s">
        <v>246</v>
      </c>
    </row>
    <row r="580" spans="2:65" s="1" customFormat="1" ht="16.5" customHeight="1" x14ac:dyDescent="0.2">
      <c r="B580" s="50"/>
      <c r="C580" s="143" t="s">
        <v>837</v>
      </c>
      <c r="D580" s="143" t="s">
        <v>248</v>
      </c>
      <c r="E580" s="144" t="s">
        <v>838</v>
      </c>
      <c r="F580" s="145" t="s">
        <v>839</v>
      </c>
      <c r="G580" s="146" t="s">
        <v>251</v>
      </c>
      <c r="H580" s="147">
        <v>1710.954</v>
      </c>
      <c r="I580" s="27"/>
      <c r="J580" s="148">
        <f>ROUND(I580*H580,0)</f>
        <v>0</v>
      </c>
      <c r="K580" s="145" t="s">
        <v>252</v>
      </c>
      <c r="L580" s="50"/>
      <c r="M580" s="149" t="s">
        <v>1</v>
      </c>
      <c r="N580" s="150" t="s">
        <v>42</v>
      </c>
      <c r="P580" s="151">
        <f>O580*H580</f>
        <v>0</v>
      </c>
      <c r="Q580" s="151">
        <v>0</v>
      </c>
      <c r="R580" s="151">
        <f>Q580*H580</f>
        <v>0</v>
      </c>
      <c r="S580" s="151">
        <v>0</v>
      </c>
      <c r="T580" s="152">
        <f>S580*H580</f>
        <v>0</v>
      </c>
      <c r="AR580" s="28" t="s">
        <v>253</v>
      </c>
      <c r="AT580" s="28" t="s">
        <v>248</v>
      </c>
      <c r="AU580" s="28" t="s">
        <v>86</v>
      </c>
      <c r="AY580" s="17" t="s">
        <v>246</v>
      </c>
      <c r="BE580" s="29">
        <f>IF(N580="základní",J580,0)</f>
        <v>0</v>
      </c>
      <c r="BF580" s="29">
        <f>IF(N580="snížená",J580,0)</f>
        <v>0</v>
      </c>
      <c r="BG580" s="29">
        <f>IF(N580="zákl. přenesená",J580,0)</f>
        <v>0</v>
      </c>
      <c r="BH580" s="29">
        <f>IF(N580="sníž. přenesená",J580,0)</f>
        <v>0</v>
      </c>
      <c r="BI580" s="29">
        <f>IF(N580="nulová",J580,0)</f>
        <v>0</v>
      </c>
      <c r="BJ580" s="17" t="s">
        <v>8</v>
      </c>
      <c r="BK580" s="29">
        <f>ROUND(I580*H580,0)</f>
        <v>0</v>
      </c>
      <c r="BL580" s="17" t="s">
        <v>253</v>
      </c>
      <c r="BM580" s="28" t="s">
        <v>840</v>
      </c>
    </row>
    <row r="581" spans="2:65" s="12" customFormat="1" x14ac:dyDescent="0.2">
      <c r="B581" s="153"/>
      <c r="D581" s="154" t="s">
        <v>255</v>
      </c>
      <c r="E581" s="30" t="s">
        <v>1</v>
      </c>
      <c r="F581" s="155" t="s">
        <v>541</v>
      </c>
      <c r="H581" s="156">
        <v>16.28</v>
      </c>
      <c r="L581" s="153"/>
      <c r="M581" s="157"/>
      <c r="T581" s="158"/>
      <c r="AT581" s="30" t="s">
        <v>255</v>
      </c>
      <c r="AU581" s="30" t="s">
        <v>86</v>
      </c>
      <c r="AV581" s="12" t="s">
        <v>86</v>
      </c>
      <c r="AW581" s="12" t="s">
        <v>33</v>
      </c>
      <c r="AX581" s="12" t="s">
        <v>77</v>
      </c>
      <c r="AY581" s="30" t="s">
        <v>246</v>
      </c>
    </row>
    <row r="582" spans="2:65" s="12" customFormat="1" x14ac:dyDescent="0.2">
      <c r="B582" s="153"/>
      <c r="D582" s="154" t="s">
        <v>255</v>
      </c>
      <c r="E582" s="30" t="s">
        <v>1</v>
      </c>
      <c r="F582" s="155" t="s">
        <v>542</v>
      </c>
      <c r="H582" s="156">
        <v>12.21</v>
      </c>
      <c r="L582" s="153"/>
      <c r="M582" s="157"/>
      <c r="T582" s="158"/>
      <c r="AT582" s="30" t="s">
        <v>255</v>
      </c>
      <c r="AU582" s="30" t="s">
        <v>86</v>
      </c>
      <c r="AV582" s="12" t="s">
        <v>86</v>
      </c>
      <c r="AW582" s="12" t="s">
        <v>33</v>
      </c>
      <c r="AX582" s="12" t="s">
        <v>77</v>
      </c>
      <c r="AY582" s="30" t="s">
        <v>246</v>
      </c>
    </row>
    <row r="583" spans="2:65" s="12" customFormat="1" x14ac:dyDescent="0.2">
      <c r="B583" s="153"/>
      <c r="D583" s="154" t="s">
        <v>255</v>
      </c>
      <c r="E583" s="30" t="s">
        <v>1</v>
      </c>
      <c r="F583" s="155" t="s">
        <v>816</v>
      </c>
      <c r="H583" s="156">
        <v>167.27699999999999</v>
      </c>
      <c r="L583" s="153"/>
      <c r="M583" s="157"/>
      <c r="T583" s="158"/>
      <c r="AT583" s="30" t="s">
        <v>255</v>
      </c>
      <c r="AU583" s="30" t="s">
        <v>86</v>
      </c>
      <c r="AV583" s="12" t="s">
        <v>86</v>
      </c>
      <c r="AW583" s="12" t="s">
        <v>33</v>
      </c>
      <c r="AX583" s="12" t="s">
        <v>77</v>
      </c>
      <c r="AY583" s="30" t="s">
        <v>246</v>
      </c>
    </row>
    <row r="584" spans="2:65" s="12" customFormat="1" x14ac:dyDescent="0.2">
      <c r="B584" s="153"/>
      <c r="D584" s="154" t="s">
        <v>255</v>
      </c>
      <c r="E584" s="30" t="s">
        <v>1</v>
      </c>
      <c r="F584" s="155" t="s">
        <v>703</v>
      </c>
      <c r="H584" s="156">
        <v>-11.6</v>
      </c>
      <c r="L584" s="153"/>
      <c r="M584" s="157"/>
      <c r="T584" s="158"/>
      <c r="AT584" s="30" t="s">
        <v>255</v>
      </c>
      <c r="AU584" s="30" t="s">
        <v>86</v>
      </c>
      <c r="AV584" s="12" t="s">
        <v>86</v>
      </c>
      <c r="AW584" s="12" t="s">
        <v>33</v>
      </c>
      <c r="AX584" s="12" t="s">
        <v>77</v>
      </c>
      <c r="AY584" s="30" t="s">
        <v>246</v>
      </c>
    </row>
    <row r="585" spans="2:65" s="12" customFormat="1" x14ac:dyDescent="0.2">
      <c r="B585" s="153"/>
      <c r="D585" s="154" t="s">
        <v>255</v>
      </c>
      <c r="E585" s="30" t="s">
        <v>1</v>
      </c>
      <c r="F585" s="155" t="s">
        <v>543</v>
      </c>
      <c r="H585" s="156">
        <v>7.3079999999999998</v>
      </c>
      <c r="L585" s="153"/>
      <c r="M585" s="157"/>
      <c r="T585" s="158"/>
      <c r="AT585" s="30" t="s">
        <v>255</v>
      </c>
      <c r="AU585" s="30" t="s">
        <v>86</v>
      </c>
      <c r="AV585" s="12" t="s">
        <v>86</v>
      </c>
      <c r="AW585" s="12" t="s">
        <v>33</v>
      </c>
      <c r="AX585" s="12" t="s">
        <v>77</v>
      </c>
      <c r="AY585" s="30" t="s">
        <v>246</v>
      </c>
    </row>
    <row r="586" spans="2:65" s="12" customFormat="1" x14ac:dyDescent="0.2">
      <c r="B586" s="153"/>
      <c r="D586" s="154" t="s">
        <v>255</v>
      </c>
      <c r="E586" s="30" t="s">
        <v>1</v>
      </c>
      <c r="F586" s="155" t="s">
        <v>544</v>
      </c>
      <c r="H586" s="156">
        <v>5.4809999999999999</v>
      </c>
      <c r="L586" s="153"/>
      <c r="M586" s="157"/>
      <c r="T586" s="158"/>
      <c r="AT586" s="30" t="s">
        <v>255</v>
      </c>
      <c r="AU586" s="30" t="s">
        <v>86</v>
      </c>
      <c r="AV586" s="12" t="s">
        <v>86</v>
      </c>
      <c r="AW586" s="12" t="s">
        <v>33</v>
      </c>
      <c r="AX586" s="12" t="s">
        <v>77</v>
      </c>
      <c r="AY586" s="30" t="s">
        <v>246</v>
      </c>
    </row>
    <row r="587" spans="2:65" s="12" customFormat="1" x14ac:dyDescent="0.2">
      <c r="B587" s="153"/>
      <c r="D587" s="154" t="s">
        <v>255</v>
      </c>
      <c r="E587" s="30" t="s">
        <v>1</v>
      </c>
      <c r="F587" s="155" t="s">
        <v>817</v>
      </c>
      <c r="H587" s="156">
        <v>117.111</v>
      </c>
      <c r="L587" s="153"/>
      <c r="M587" s="157"/>
      <c r="T587" s="158"/>
      <c r="AT587" s="30" t="s">
        <v>255</v>
      </c>
      <c r="AU587" s="30" t="s">
        <v>86</v>
      </c>
      <c r="AV587" s="12" t="s">
        <v>86</v>
      </c>
      <c r="AW587" s="12" t="s">
        <v>33</v>
      </c>
      <c r="AX587" s="12" t="s">
        <v>77</v>
      </c>
      <c r="AY587" s="30" t="s">
        <v>246</v>
      </c>
    </row>
    <row r="588" spans="2:65" s="12" customFormat="1" x14ac:dyDescent="0.2">
      <c r="B588" s="153"/>
      <c r="D588" s="154" t="s">
        <v>255</v>
      </c>
      <c r="E588" s="30" t="s">
        <v>1</v>
      </c>
      <c r="F588" s="155" t="s">
        <v>705</v>
      </c>
      <c r="H588" s="156">
        <v>-5.8</v>
      </c>
      <c r="L588" s="153"/>
      <c r="M588" s="157"/>
      <c r="T588" s="158"/>
      <c r="AT588" s="30" t="s">
        <v>255</v>
      </c>
      <c r="AU588" s="30" t="s">
        <v>86</v>
      </c>
      <c r="AV588" s="12" t="s">
        <v>86</v>
      </c>
      <c r="AW588" s="12" t="s">
        <v>33</v>
      </c>
      <c r="AX588" s="12" t="s">
        <v>77</v>
      </c>
      <c r="AY588" s="30" t="s">
        <v>246</v>
      </c>
    </row>
    <row r="589" spans="2:65" s="12" customFormat="1" x14ac:dyDescent="0.2">
      <c r="B589" s="153"/>
      <c r="D589" s="154" t="s">
        <v>255</v>
      </c>
      <c r="E589" s="30" t="s">
        <v>1</v>
      </c>
      <c r="F589" s="155" t="s">
        <v>706</v>
      </c>
      <c r="H589" s="156">
        <v>-2.5539999999999998</v>
      </c>
      <c r="L589" s="153"/>
      <c r="M589" s="157"/>
      <c r="T589" s="158"/>
      <c r="AT589" s="30" t="s">
        <v>255</v>
      </c>
      <c r="AU589" s="30" t="s">
        <v>86</v>
      </c>
      <c r="AV589" s="12" t="s">
        <v>86</v>
      </c>
      <c r="AW589" s="12" t="s">
        <v>33</v>
      </c>
      <c r="AX589" s="12" t="s">
        <v>77</v>
      </c>
      <c r="AY589" s="30" t="s">
        <v>246</v>
      </c>
    </row>
    <row r="590" spans="2:65" s="13" customFormat="1" x14ac:dyDescent="0.2">
      <c r="B590" s="159"/>
      <c r="D590" s="154" t="s">
        <v>255</v>
      </c>
      <c r="E590" s="32" t="s">
        <v>1</v>
      </c>
      <c r="F590" s="160" t="s">
        <v>545</v>
      </c>
      <c r="H590" s="161">
        <v>305.71300000000002</v>
      </c>
      <c r="L590" s="159"/>
      <c r="M590" s="162"/>
      <c r="T590" s="163"/>
      <c r="AT590" s="32" t="s">
        <v>255</v>
      </c>
      <c r="AU590" s="32" t="s">
        <v>86</v>
      </c>
      <c r="AV590" s="13" t="s">
        <v>263</v>
      </c>
      <c r="AW590" s="13" t="s">
        <v>33</v>
      </c>
      <c r="AX590" s="13" t="s">
        <v>77</v>
      </c>
      <c r="AY590" s="32" t="s">
        <v>246</v>
      </c>
    </row>
    <row r="591" spans="2:65" s="12" customFormat="1" x14ac:dyDescent="0.2">
      <c r="B591" s="153"/>
      <c r="D591" s="154" t="s">
        <v>255</v>
      </c>
      <c r="E591" s="30" t="s">
        <v>1</v>
      </c>
      <c r="F591" s="155" t="s">
        <v>546</v>
      </c>
      <c r="H591" s="156">
        <v>4.1399999999999997</v>
      </c>
      <c r="L591" s="153"/>
      <c r="M591" s="157"/>
      <c r="T591" s="158"/>
      <c r="AT591" s="30" t="s">
        <v>255</v>
      </c>
      <c r="AU591" s="30" t="s">
        <v>86</v>
      </c>
      <c r="AV591" s="12" t="s">
        <v>86</v>
      </c>
      <c r="AW591" s="12" t="s">
        <v>33</v>
      </c>
      <c r="AX591" s="12" t="s">
        <v>77</v>
      </c>
      <c r="AY591" s="30" t="s">
        <v>246</v>
      </c>
    </row>
    <row r="592" spans="2:65" s="12" customFormat="1" x14ac:dyDescent="0.2">
      <c r="B592" s="153"/>
      <c r="D592" s="154" t="s">
        <v>255</v>
      </c>
      <c r="E592" s="30" t="s">
        <v>1</v>
      </c>
      <c r="F592" s="155" t="s">
        <v>547</v>
      </c>
      <c r="H592" s="156">
        <v>3.105</v>
      </c>
      <c r="L592" s="153"/>
      <c r="M592" s="157"/>
      <c r="T592" s="158"/>
      <c r="AT592" s="30" t="s">
        <v>255</v>
      </c>
      <c r="AU592" s="30" t="s">
        <v>86</v>
      </c>
      <c r="AV592" s="12" t="s">
        <v>86</v>
      </c>
      <c r="AW592" s="12" t="s">
        <v>33</v>
      </c>
      <c r="AX592" s="12" t="s">
        <v>77</v>
      </c>
      <c r="AY592" s="30" t="s">
        <v>246</v>
      </c>
    </row>
    <row r="593" spans="2:51" s="12" customFormat="1" x14ac:dyDescent="0.2">
      <c r="B593" s="153"/>
      <c r="D593" s="154" t="s">
        <v>255</v>
      </c>
      <c r="E593" s="30" t="s">
        <v>1</v>
      </c>
      <c r="F593" s="155" t="s">
        <v>818</v>
      </c>
      <c r="H593" s="156">
        <v>76.694000000000003</v>
      </c>
      <c r="L593" s="153"/>
      <c r="M593" s="157"/>
      <c r="T593" s="158"/>
      <c r="AT593" s="30" t="s">
        <v>255</v>
      </c>
      <c r="AU593" s="30" t="s">
        <v>86</v>
      </c>
      <c r="AV593" s="12" t="s">
        <v>86</v>
      </c>
      <c r="AW593" s="12" t="s">
        <v>33</v>
      </c>
      <c r="AX593" s="12" t="s">
        <v>77</v>
      </c>
      <c r="AY593" s="30" t="s">
        <v>246</v>
      </c>
    </row>
    <row r="594" spans="2:51" s="12" customFormat="1" x14ac:dyDescent="0.2">
      <c r="B594" s="153"/>
      <c r="D594" s="154" t="s">
        <v>255</v>
      </c>
      <c r="E594" s="30" t="s">
        <v>1</v>
      </c>
      <c r="F594" s="155" t="s">
        <v>708</v>
      </c>
      <c r="H594" s="156">
        <v>-2.9</v>
      </c>
      <c r="L594" s="153"/>
      <c r="M594" s="157"/>
      <c r="T594" s="158"/>
      <c r="AT594" s="30" t="s">
        <v>255</v>
      </c>
      <c r="AU594" s="30" t="s">
        <v>86</v>
      </c>
      <c r="AV594" s="12" t="s">
        <v>86</v>
      </c>
      <c r="AW594" s="12" t="s">
        <v>33</v>
      </c>
      <c r="AX594" s="12" t="s">
        <v>77</v>
      </c>
      <c r="AY594" s="30" t="s">
        <v>246</v>
      </c>
    </row>
    <row r="595" spans="2:51" s="12" customFormat="1" x14ac:dyDescent="0.2">
      <c r="B595" s="153"/>
      <c r="D595" s="154" t="s">
        <v>255</v>
      </c>
      <c r="E595" s="30" t="s">
        <v>1</v>
      </c>
      <c r="F595" s="155" t="s">
        <v>709</v>
      </c>
      <c r="H595" s="156">
        <v>-2.625</v>
      </c>
      <c r="L595" s="153"/>
      <c r="M595" s="157"/>
      <c r="T595" s="158"/>
      <c r="AT595" s="30" t="s">
        <v>255</v>
      </c>
      <c r="AU595" s="30" t="s">
        <v>86</v>
      </c>
      <c r="AV595" s="12" t="s">
        <v>86</v>
      </c>
      <c r="AW595" s="12" t="s">
        <v>33</v>
      </c>
      <c r="AX595" s="12" t="s">
        <v>77</v>
      </c>
      <c r="AY595" s="30" t="s">
        <v>246</v>
      </c>
    </row>
    <row r="596" spans="2:51" s="12" customFormat="1" x14ac:dyDescent="0.2">
      <c r="B596" s="153"/>
      <c r="D596" s="154" t="s">
        <v>255</v>
      </c>
      <c r="E596" s="30" t="s">
        <v>1</v>
      </c>
      <c r="F596" s="155" t="s">
        <v>710</v>
      </c>
      <c r="H596" s="156">
        <v>-0.63</v>
      </c>
      <c r="L596" s="153"/>
      <c r="M596" s="157"/>
      <c r="T596" s="158"/>
      <c r="AT596" s="30" t="s">
        <v>255</v>
      </c>
      <c r="AU596" s="30" t="s">
        <v>86</v>
      </c>
      <c r="AV596" s="12" t="s">
        <v>86</v>
      </c>
      <c r="AW596" s="12" t="s">
        <v>33</v>
      </c>
      <c r="AX596" s="12" t="s">
        <v>77</v>
      </c>
      <c r="AY596" s="30" t="s">
        <v>246</v>
      </c>
    </row>
    <row r="597" spans="2:51" s="13" customFormat="1" x14ac:dyDescent="0.2">
      <c r="B597" s="159"/>
      <c r="D597" s="154" t="s">
        <v>255</v>
      </c>
      <c r="E597" s="32" t="s">
        <v>1</v>
      </c>
      <c r="F597" s="160" t="s">
        <v>548</v>
      </c>
      <c r="H597" s="161">
        <v>77.784000000000006</v>
      </c>
      <c r="L597" s="159"/>
      <c r="M597" s="162"/>
      <c r="T597" s="163"/>
      <c r="AT597" s="32" t="s">
        <v>255</v>
      </c>
      <c r="AU597" s="32" t="s">
        <v>86</v>
      </c>
      <c r="AV597" s="13" t="s">
        <v>263</v>
      </c>
      <c r="AW597" s="13" t="s">
        <v>33</v>
      </c>
      <c r="AX597" s="13" t="s">
        <v>77</v>
      </c>
      <c r="AY597" s="32" t="s">
        <v>246</v>
      </c>
    </row>
    <row r="598" spans="2:51" s="12" customFormat="1" x14ac:dyDescent="0.2">
      <c r="B598" s="153"/>
      <c r="D598" s="154" t="s">
        <v>255</v>
      </c>
      <c r="E598" s="30" t="s">
        <v>1</v>
      </c>
      <c r="F598" s="155" t="s">
        <v>549</v>
      </c>
      <c r="H598" s="156">
        <v>7.2839999999999998</v>
      </c>
      <c r="L598" s="153"/>
      <c r="M598" s="157"/>
      <c r="T598" s="158"/>
      <c r="AT598" s="30" t="s">
        <v>255</v>
      </c>
      <c r="AU598" s="30" t="s">
        <v>86</v>
      </c>
      <c r="AV598" s="12" t="s">
        <v>86</v>
      </c>
      <c r="AW598" s="12" t="s">
        <v>33</v>
      </c>
      <c r="AX598" s="12" t="s">
        <v>77</v>
      </c>
      <c r="AY598" s="30" t="s">
        <v>246</v>
      </c>
    </row>
    <row r="599" spans="2:51" s="12" customFormat="1" x14ac:dyDescent="0.2">
      <c r="B599" s="153"/>
      <c r="D599" s="154" t="s">
        <v>255</v>
      </c>
      <c r="E599" s="30" t="s">
        <v>1</v>
      </c>
      <c r="F599" s="155" t="s">
        <v>550</v>
      </c>
      <c r="H599" s="156">
        <v>5.4630000000000001</v>
      </c>
      <c r="L599" s="153"/>
      <c r="M599" s="157"/>
      <c r="T599" s="158"/>
      <c r="AT599" s="30" t="s">
        <v>255</v>
      </c>
      <c r="AU599" s="30" t="s">
        <v>86</v>
      </c>
      <c r="AV599" s="12" t="s">
        <v>86</v>
      </c>
      <c r="AW599" s="12" t="s">
        <v>33</v>
      </c>
      <c r="AX599" s="12" t="s">
        <v>77</v>
      </c>
      <c r="AY599" s="30" t="s">
        <v>246</v>
      </c>
    </row>
    <row r="600" spans="2:51" s="12" customFormat="1" x14ac:dyDescent="0.2">
      <c r="B600" s="153"/>
      <c r="D600" s="154" t="s">
        <v>255</v>
      </c>
      <c r="E600" s="30" t="s">
        <v>1</v>
      </c>
      <c r="F600" s="155" t="s">
        <v>819</v>
      </c>
      <c r="H600" s="156">
        <v>116.726</v>
      </c>
      <c r="L600" s="153"/>
      <c r="M600" s="157"/>
      <c r="T600" s="158"/>
      <c r="AT600" s="30" t="s">
        <v>255</v>
      </c>
      <c r="AU600" s="30" t="s">
        <v>86</v>
      </c>
      <c r="AV600" s="12" t="s">
        <v>86</v>
      </c>
      <c r="AW600" s="12" t="s">
        <v>33</v>
      </c>
      <c r="AX600" s="12" t="s">
        <v>77</v>
      </c>
      <c r="AY600" s="30" t="s">
        <v>246</v>
      </c>
    </row>
    <row r="601" spans="2:51" s="12" customFormat="1" x14ac:dyDescent="0.2">
      <c r="B601" s="153"/>
      <c r="D601" s="154" t="s">
        <v>255</v>
      </c>
      <c r="E601" s="30" t="s">
        <v>1</v>
      </c>
      <c r="F601" s="155" t="s">
        <v>712</v>
      </c>
      <c r="H601" s="156">
        <v>1.3</v>
      </c>
      <c r="L601" s="153"/>
      <c r="M601" s="157"/>
      <c r="T601" s="158"/>
      <c r="AT601" s="30" t="s">
        <v>255</v>
      </c>
      <c r="AU601" s="30" t="s">
        <v>86</v>
      </c>
      <c r="AV601" s="12" t="s">
        <v>86</v>
      </c>
      <c r="AW601" s="12" t="s">
        <v>33</v>
      </c>
      <c r="AX601" s="12" t="s">
        <v>77</v>
      </c>
      <c r="AY601" s="30" t="s">
        <v>246</v>
      </c>
    </row>
    <row r="602" spans="2:51" s="12" customFormat="1" x14ac:dyDescent="0.2">
      <c r="B602" s="153"/>
      <c r="D602" s="154" t="s">
        <v>255</v>
      </c>
      <c r="E602" s="30" t="s">
        <v>1</v>
      </c>
      <c r="F602" s="155" t="s">
        <v>713</v>
      </c>
      <c r="H602" s="156">
        <v>-10.8</v>
      </c>
      <c r="L602" s="153"/>
      <c r="M602" s="157"/>
      <c r="T602" s="158"/>
      <c r="AT602" s="30" t="s">
        <v>255</v>
      </c>
      <c r="AU602" s="30" t="s">
        <v>86</v>
      </c>
      <c r="AV602" s="12" t="s">
        <v>86</v>
      </c>
      <c r="AW602" s="12" t="s">
        <v>33</v>
      </c>
      <c r="AX602" s="12" t="s">
        <v>77</v>
      </c>
      <c r="AY602" s="30" t="s">
        <v>246</v>
      </c>
    </row>
    <row r="603" spans="2:51" s="12" customFormat="1" x14ac:dyDescent="0.2">
      <c r="B603" s="153"/>
      <c r="D603" s="154" t="s">
        <v>255</v>
      </c>
      <c r="E603" s="30" t="s">
        <v>1</v>
      </c>
      <c r="F603" s="155" t="s">
        <v>714</v>
      </c>
      <c r="H603" s="156">
        <v>-4</v>
      </c>
      <c r="L603" s="153"/>
      <c r="M603" s="157"/>
      <c r="T603" s="158"/>
      <c r="AT603" s="30" t="s">
        <v>255</v>
      </c>
      <c r="AU603" s="30" t="s">
        <v>86</v>
      </c>
      <c r="AV603" s="12" t="s">
        <v>86</v>
      </c>
      <c r="AW603" s="12" t="s">
        <v>33</v>
      </c>
      <c r="AX603" s="12" t="s">
        <v>77</v>
      </c>
      <c r="AY603" s="30" t="s">
        <v>246</v>
      </c>
    </row>
    <row r="604" spans="2:51" s="12" customFormat="1" x14ac:dyDescent="0.2">
      <c r="B604" s="153"/>
      <c r="D604" s="154" t="s">
        <v>255</v>
      </c>
      <c r="E604" s="30" t="s">
        <v>1</v>
      </c>
      <c r="F604" s="155" t="s">
        <v>551</v>
      </c>
      <c r="H604" s="156">
        <v>16.295999999999999</v>
      </c>
      <c r="L604" s="153"/>
      <c r="M604" s="157"/>
      <c r="T604" s="158"/>
      <c r="AT604" s="30" t="s">
        <v>255</v>
      </c>
      <c r="AU604" s="30" t="s">
        <v>86</v>
      </c>
      <c r="AV604" s="12" t="s">
        <v>86</v>
      </c>
      <c r="AW604" s="12" t="s">
        <v>33</v>
      </c>
      <c r="AX604" s="12" t="s">
        <v>77</v>
      </c>
      <c r="AY604" s="30" t="s">
        <v>246</v>
      </c>
    </row>
    <row r="605" spans="2:51" s="12" customFormat="1" x14ac:dyDescent="0.2">
      <c r="B605" s="153"/>
      <c r="D605" s="154" t="s">
        <v>255</v>
      </c>
      <c r="E605" s="30" t="s">
        <v>1</v>
      </c>
      <c r="F605" s="155" t="s">
        <v>552</v>
      </c>
      <c r="H605" s="156">
        <v>12.222</v>
      </c>
      <c r="L605" s="153"/>
      <c r="M605" s="157"/>
      <c r="T605" s="158"/>
      <c r="AT605" s="30" t="s">
        <v>255</v>
      </c>
      <c r="AU605" s="30" t="s">
        <v>86</v>
      </c>
      <c r="AV605" s="12" t="s">
        <v>86</v>
      </c>
      <c r="AW605" s="12" t="s">
        <v>33</v>
      </c>
      <c r="AX605" s="12" t="s">
        <v>77</v>
      </c>
      <c r="AY605" s="30" t="s">
        <v>246</v>
      </c>
    </row>
    <row r="606" spans="2:51" s="12" customFormat="1" x14ac:dyDescent="0.2">
      <c r="B606" s="153"/>
      <c r="D606" s="154" t="s">
        <v>255</v>
      </c>
      <c r="E606" s="30" t="s">
        <v>1</v>
      </c>
      <c r="F606" s="155" t="s">
        <v>821</v>
      </c>
      <c r="H606" s="156">
        <v>167.441</v>
      </c>
      <c r="L606" s="153"/>
      <c r="M606" s="157"/>
      <c r="T606" s="158"/>
      <c r="AT606" s="30" t="s">
        <v>255</v>
      </c>
      <c r="AU606" s="30" t="s">
        <v>86</v>
      </c>
      <c r="AV606" s="12" t="s">
        <v>86</v>
      </c>
      <c r="AW606" s="12" t="s">
        <v>33</v>
      </c>
      <c r="AX606" s="12" t="s">
        <v>77</v>
      </c>
      <c r="AY606" s="30" t="s">
        <v>246</v>
      </c>
    </row>
    <row r="607" spans="2:51" s="12" customFormat="1" x14ac:dyDescent="0.2">
      <c r="B607" s="153"/>
      <c r="D607" s="154" t="s">
        <v>255</v>
      </c>
      <c r="E607" s="30" t="s">
        <v>1</v>
      </c>
      <c r="F607" s="155" t="s">
        <v>716</v>
      </c>
      <c r="H607" s="156">
        <v>-27</v>
      </c>
      <c r="L607" s="153"/>
      <c r="M607" s="157"/>
      <c r="T607" s="158"/>
      <c r="AT607" s="30" t="s">
        <v>255</v>
      </c>
      <c r="AU607" s="30" t="s">
        <v>86</v>
      </c>
      <c r="AV607" s="12" t="s">
        <v>86</v>
      </c>
      <c r="AW607" s="12" t="s">
        <v>33</v>
      </c>
      <c r="AX607" s="12" t="s">
        <v>77</v>
      </c>
      <c r="AY607" s="30" t="s">
        <v>246</v>
      </c>
    </row>
    <row r="608" spans="2:51" s="13" customFormat="1" x14ac:dyDescent="0.2">
      <c r="B608" s="159"/>
      <c r="D608" s="154" t="s">
        <v>255</v>
      </c>
      <c r="E608" s="32" t="s">
        <v>1</v>
      </c>
      <c r="F608" s="160" t="s">
        <v>553</v>
      </c>
      <c r="H608" s="161">
        <v>284.93200000000002</v>
      </c>
      <c r="L608" s="159"/>
      <c r="M608" s="162"/>
      <c r="T608" s="163"/>
      <c r="AT608" s="32" t="s">
        <v>255</v>
      </c>
      <c r="AU608" s="32" t="s">
        <v>86</v>
      </c>
      <c r="AV608" s="13" t="s">
        <v>263</v>
      </c>
      <c r="AW608" s="13" t="s">
        <v>33</v>
      </c>
      <c r="AX608" s="13" t="s">
        <v>77</v>
      </c>
      <c r="AY608" s="32" t="s">
        <v>246</v>
      </c>
    </row>
    <row r="609" spans="2:65" s="14" customFormat="1" x14ac:dyDescent="0.2">
      <c r="B609" s="164"/>
      <c r="D609" s="154" t="s">
        <v>255</v>
      </c>
      <c r="E609" s="33" t="s">
        <v>131</v>
      </c>
      <c r="F609" s="165" t="s">
        <v>555</v>
      </c>
      <c r="H609" s="166">
        <v>668.42899999999997</v>
      </c>
      <c r="L609" s="164"/>
      <c r="M609" s="167"/>
      <c r="T609" s="168"/>
      <c r="AT609" s="33" t="s">
        <v>255</v>
      </c>
      <c r="AU609" s="33" t="s">
        <v>86</v>
      </c>
      <c r="AV609" s="14" t="s">
        <v>253</v>
      </c>
      <c r="AW609" s="14" t="s">
        <v>33</v>
      </c>
      <c r="AX609" s="14" t="s">
        <v>77</v>
      </c>
      <c r="AY609" s="33" t="s">
        <v>246</v>
      </c>
    </row>
    <row r="610" spans="2:65" s="12" customFormat="1" x14ac:dyDescent="0.2">
      <c r="B610" s="153"/>
      <c r="D610" s="154" t="s">
        <v>255</v>
      </c>
      <c r="E610" s="30" t="s">
        <v>1</v>
      </c>
      <c r="F610" s="155" t="s">
        <v>841</v>
      </c>
      <c r="H610" s="156">
        <v>467.2</v>
      </c>
      <c r="L610" s="153"/>
      <c r="M610" s="157"/>
      <c r="T610" s="158"/>
      <c r="AT610" s="30" t="s">
        <v>255</v>
      </c>
      <c r="AU610" s="30" t="s">
        <v>86</v>
      </c>
      <c r="AV610" s="12" t="s">
        <v>86</v>
      </c>
      <c r="AW610" s="12" t="s">
        <v>33</v>
      </c>
      <c r="AX610" s="12" t="s">
        <v>77</v>
      </c>
      <c r="AY610" s="30" t="s">
        <v>246</v>
      </c>
    </row>
    <row r="611" spans="2:65" s="12" customFormat="1" x14ac:dyDescent="0.2">
      <c r="B611" s="153"/>
      <c r="D611" s="154" t="s">
        <v>255</v>
      </c>
      <c r="E611" s="30" t="s">
        <v>1</v>
      </c>
      <c r="F611" s="155" t="s">
        <v>842</v>
      </c>
      <c r="H611" s="156">
        <v>575.32500000000005</v>
      </c>
      <c r="L611" s="153"/>
      <c r="M611" s="157"/>
      <c r="T611" s="158"/>
      <c r="AT611" s="30" t="s">
        <v>255</v>
      </c>
      <c r="AU611" s="30" t="s">
        <v>86</v>
      </c>
      <c r="AV611" s="12" t="s">
        <v>86</v>
      </c>
      <c r="AW611" s="12" t="s">
        <v>33</v>
      </c>
      <c r="AX611" s="12" t="s">
        <v>77</v>
      </c>
      <c r="AY611" s="30" t="s">
        <v>246</v>
      </c>
    </row>
    <row r="612" spans="2:65" s="12" customFormat="1" x14ac:dyDescent="0.2">
      <c r="B612" s="153"/>
      <c r="D612" s="154" t="s">
        <v>255</v>
      </c>
      <c r="E612" s="30" t="s">
        <v>1</v>
      </c>
      <c r="F612" s="155" t="s">
        <v>843</v>
      </c>
      <c r="H612" s="156">
        <v>668.42899999999997</v>
      </c>
      <c r="L612" s="153"/>
      <c r="M612" s="157"/>
      <c r="T612" s="158"/>
      <c r="AT612" s="30" t="s">
        <v>255</v>
      </c>
      <c r="AU612" s="30" t="s">
        <v>86</v>
      </c>
      <c r="AV612" s="12" t="s">
        <v>86</v>
      </c>
      <c r="AW612" s="12" t="s">
        <v>33</v>
      </c>
      <c r="AX612" s="12" t="s">
        <v>77</v>
      </c>
      <c r="AY612" s="30" t="s">
        <v>246</v>
      </c>
    </row>
    <row r="613" spans="2:65" s="14" customFormat="1" x14ac:dyDescent="0.2">
      <c r="B613" s="164"/>
      <c r="D613" s="154" t="s">
        <v>255</v>
      </c>
      <c r="E613" s="33" t="s">
        <v>1</v>
      </c>
      <c r="F613" s="165" t="s">
        <v>301</v>
      </c>
      <c r="H613" s="166">
        <v>1710.954</v>
      </c>
      <c r="L613" s="164"/>
      <c r="M613" s="167"/>
      <c r="T613" s="168"/>
      <c r="AT613" s="33" t="s">
        <v>255</v>
      </c>
      <c r="AU613" s="33" t="s">
        <v>86</v>
      </c>
      <c r="AV613" s="14" t="s">
        <v>253</v>
      </c>
      <c r="AW613" s="14" t="s">
        <v>33</v>
      </c>
      <c r="AX613" s="14" t="s">
        <v>8</v>
      </c>
      <c r="AY613" s="33" t="s">
        <v>246</v>
      </c>
    </row>
    <row r="614" spans="2:65" s="1" customFormat="1" ht="33" customHeight="1" x14ac:dyDescent="0.2">
      <c r="B614" s="50"/>
      <c r="C614" s="143" t="s">
        <v>844</v>
      </c>
      <c r="D614" s="143" t="s">
        <v>248</v>
      </c>
      <c r="E614" s="144" t="s">
        <v>845</v>
      </c>
      <c r="F614" s="145" t="s">
        <v>846</v>
      </c>
      <c r="G614" s="146" t="s">
        <v>280</v>
      </c>
      <c r="H614" s="147">
        <v>0.61799999999999999</v>
      </c>
      <c r="I614" s="27"/>
      <c r="J614" s="148">
        <f>ROUND(I614*H614,0)</f>
        <v>0</v>
      </c>
      <c r="K614" s="145" t="s">
        <v>252</v>
      </c>
      <c r="L614" s="50"/>
      <c r="M614" s="149" t="s">
        <v>1</v>
      </c>
      <c r="N614" s="150" t="s">
        <v>42</v>
      </c>
      <c r="P614" s="151">
        <f>O614*H614</f>
        <v>0</v>
      </c>
      <c r="Q614" s="151">
        <v>2.5018699999999998</v>
      </c>
      <c r="R614" s="151">
        <f>Q614*H614</f>
        <v>1.5461556599999999</v>
      </c>
      <c r="S614" s="151">
        <v>0</v>
      </c>
      <c r="T614" s="152">
        <f>S614*H614</f>
        <v>0</v>
      </c>
      <c r="AR614" s="28" t="s">
        <v>253</v>
      </c>
      <c r="AT614" s="28" t="s">
        <v>248</v>
      </c>
      <c r="AU614" s="28" t="s">
        <v>86</v>
      </c>
      <c r="AY614" s="17" t="s">
        <v>246</v>
      </c>
      <c r="BE614" s="29">
        <f>IF(N614="základní",J614,0)</f>
        <v>0</v>
      </c>
      <c r="BF614" s="29">
        <f>IF(N614="snížená",J614,0)</f>
        <v>0</v>
      </c>
      <c r="BG614" s="29">
        <f>IF(N614="zákl. přenesená",J614,0)</f>
        <v>0</v>
      </c>
      <c r="BH614" s="29">
        <f>IF(N614="sníž. přenesená",J614,0)</f>
        <v>0</v>
      </c>
      <c r="BI614" s="29">
        <f>IF(N614="nulová",J614,0)</f>
        <v>0</v>
      </c>
      <c r="BJ614" s="17" t="s">
        <v>8</v>
      </c>
      <c r="BK614" s="29">
        <f>ROUND(I614*H614,0)</f>
        <v>0</v>
      </c>
      <c r="BL614" s="17" t="s">
        <v>253</v>
      </c>
      <c r="BM614" s="28" t="s">
        <v>847</v>
      </c>
    </row>
    <row r="615" spans="2:65" s="12" customFormat="1" x14ac:dyDescent="0.2">
      <c r="B615" s="153"/>
      <c r="D615" s="154" t="s">
        <v>255</v>
      </c>
      <c r="E615" s="30" t="s">
        <v>1</v>
      </c>
      <c r="F615" s="155" t="s">
        <v>848</v>
      </c>
      <c r="H615" s="156">
        <v>10.295999999999999</v>
      </c>
      <c r="L615" s="153"/>
      <c r="M615" s="157"/>
      <c r="T615" s="158"/>
      <c r="AT615" s="30" t="s">
        <v>255</v>
      </c>
      <c r="AU615" s="30" t="s">
        <v>86</v>
      </c>
      <c r="AV615" s="12" t="s">
        <v>86</v>
      </c>
      <c r="AW615" s="12" t="s">
        <v>33</v>
      </c>
      <c r="AX615" s="12" t="s">
        <v>77</v>
      </c>
      <c r="AY615" s="30" t="s">
        <v>246</v>
      </c>
    </row>
    <row r="616" spans="2:65" s="13" customFormat="1" x14ac:dyDescent="0.2">
      <c r="B616" s="159"/>
      <c r="D616" s="154" t="s">
        <v>255</v>
      </c>
      <c r="E616" s="32" t="s">
        <v>175</v>
      </c>
      <c r="F616" s="160" t="s">
        <v>849</v>
      </c>
      <c r="H616" s="161">
        <v>10.295999999999999</v>
      </c>
      <c r="L616" s="159"/>
      <c r="M616" s="162"/>
      <c r="T616" s="163"/>
      <c r="AT616" s="32" t="s">
        <v>255</v>
      </c>
      <c r="AU616" s="32" t="s">
        <v>86</v>
      </c>
      <c r="AV616" s="13" t="s">
        <v>263</v>
      </c>
      <c r="AW616" s="13" t="s">
        <v>33</v>
      </c>
      <c r="AX616" s="13" t="s">
        <v>77</v>
      </c>
      <c r="AY616" s="32" t="s">
        <v>246</v>
      </c>
    </row>
    <row r="617" spans="2:65" s="12" customFormat="1" x14ac:dyDescent="0.2">
      <c r="B617" s="153"/>
      <c r="D617" s="154" t="s">
        <v>255</v>
      </c>
      <c r="E617" s="30" t="s">
        <v>1</v>
      </c>
      <c r="F617" s="155" t="s">
        <v>850</v>
      </c>
      <c r="H617" s="156">
        <v>0.61799999999999999</v>
      </c>
      <c r="L617" s="153"/>
      <c r="M617" s="157"/>
      <c r="T617" s="158"/>
      <c r="AT617" s="30" t="s">
        <v>255</v>
      </c>
      <c r="AU617" s="30" t="s">
        <v>86</v>
      </c>
      <c r="AV617" s="12" t="s">
        <v>86</v>
      </c>
      <c r="AW617" s="12" t="s">
        <v>33</v>
      </c>
      <c r="AX617" s="12" t="s">
        <v>8</v>
      </c>
      <c r="AY617" s="30" t="s">
        <v>246</v>
      </c>
    </row>
    <row r="618" spans="2:65" s="1" customFormat="1" ht="33" customHeight="1" x14ac:dyDescent="0.2">
      <c r="B618" s="50"/>
      <c r="C618" s="143" t="s">
        <v>851</v>
      </c>
      <c r="D618" s="143" t="s">
        <v>248</v>
      </c>
      <c r="E618" s="144" t="s">
        <v>852</v>
      </c>
      <c r="F618" s="145" t="s">
        <v>853</v>
      </c>
      <c r="G618" s="146" t="s">
        <v>280</v>
      </c>
      <c r="H618" s="147">
        <v>60.707000000000001</v>
      </c>
      <c r="I618" s="27"/>
      <c r="J618" s="148">
        <f>ROUND(I618*H618,0)</f>
        <v>0</v>
      </c>
      <c r="K618" s="145" t="s">
        <v>252</v>
      </c>
      <c r="L618" s="50"/>
      <c r="M618" s="149" t="s">
        <v>1</v>
      </c>
      <c r="N618" s="150" t="s">
        <v>42</v>
      </c>
      <c r="P618" s="151">
        <f>O618*H618</f>
        <v>0</v>
      </c>
      <c r="Q618" s="151">
        <v>2.5018699999999998</v>
      </c>
      <c r="R618" s="151">
        <f>Q618*H618</f>
        <v>151.88102208999999</v>
      </c>
      <c r="S618" s="151">
        <v>0</v>
      </c>
      <c r="T618" s="152">
        <f>S618*H618</f>
        <v>0</v>
      </c>
      <c r="AR618" s="28" t="s">
        <v>253</v>
      </c>
      <c r="AT618" s="28" t="s">
        <v>248</v>
      </c>
      <c r="AU618" s="28" t="s">
        <v>86</v>
      </c>
      <c r="AY618" s="17" t="s">
        <v>246</v>
      </c>
      <c r="BE618" s="29">
        <f>IF(N618="základní",J618,0)</f>
        <v>0</v>
      </c>
      <c r="BF618" s="29">
        <f>IF(N618="snížená",J618,0)</f>
        <v>0</v>
      </c>
      <c r="BG618" s="29">
        <f>IF(N618="zákl. přenesená",J618,0)</f>
        <v>0</v>
      </c>
      <c r="BH618" s="29">
        <f>IF(N618="sníž. přenesená",J618,0)</f>
        <v>0</v>
      </c>
      <c r="BI618" s="29">
        <f>IF(N618="nulová",J618,0)</f>
        <v>0</v>
      </c>
      <c r="BJ618" s="17" t="s">
        <v>8</v>
      </c>
      <c r="BK618" s="29">
        <f>ROUND(I618*H618,0)</f>
        <v>0</v>
      </c>
      <c r="BL618" s="17" t="s">
        <v>253</v>
      </c>
      <c r="BM618" s="28" t="s">
        <v>854</v>
      </c>
    </row>
    <row r="619" spans="2:65" s="12" customFormat="1" x14ac:dyDescent="0.2">
      <c r="B619" s="153"/>
      <c r="D619" s="154" t="s">
        <v>255</v>
      </c>
      <c r="E619" s="30" t="s">
        <v>1</v>
      </c>
      <c r="F619" s="155" t="s">
        <v>855</v>
      </c>
      <c r="H619" s="156">
        <v>147.15</v>
      </c>
      <c r="L619" s="153"/>
      <c r="M619" s="157"/>
      <c r="T619" s="158"/>
      <c r="AT619" s="30" t="s">
        <v>255</v>
      </c>
      <c r="AU619" s="30" t="s">
        <v>86</v>
      </c>
      <c r="AV619" s="12" t="s">
        <v>86</v>
      </c>
      <c r="AW619" s="12" t="s">
        <v>33</v>
      </c>
      <c r="AX619" s="12" t="s">
        <v>77</v>
      </c>
      <c r="AY619" s="30" t="s">
        <v>246</v>
      </c>
    </row>
    <row r="620" spans="2:65" s="12" customFormat="1" x14ac:dyDescent="0.2">
      <c r="B620" s="153"/>
      <c r="D620" s="154" t="s">
        <v>255</v>
      </c>
      <c r="E620" s="30" t="s">
        <v>1</v>
      </c>
      <c r="F620" s="155" t="s">
        <v>856</v>
      </c>
      <c r="H620" s="156">
        <v>358.74</v>
      </c>
      <c r="L620" s="153"/>
      <c r="M620" s="157"/>
      <c r="T620" s="158"/>
      <c r="AT620" s="30" t="s">
        <v>255</v>
      </c>
      <c r="AU620" s="30" t="s">
        <v>86</v>
      </c>
      <c r="AV620" s="12" t="s">
        <v>86</v>
      </c>
      <c r="AW620" s="12" t="s">
        <v>33</v>
      </c>
      <c r="AX620" s="12" t="s">
        <v>77</v>
      </c>
      <c r="AY620" s="30" t="s">
        <v>246</v>
      </c>
    </row>
    <row r="621" spans="2:65" s="13" customFormat="1" x14ac:dyDescent="0.2">
      <c r="B621" s="159"/>
      <c r="D621" s="154" t="s">
        <v>255</v>
      </c>
      <c r="E621" s="32" t="s">
        <v>172</v>
      </c>
      <c r="F621" s="160" t="s">
        <v>857</v>
      </c>
      <c r="H621" s="161">
        <v>505.89</v>
      </c>
      <c r="L621" s="159"/>
      <c r="M621" s="162"/>
      <c r="T621" s="163"/>
      <c r="AT621" s="32" t="s">
        <v>255</v>
      </c>
      <c r="AU621" s="32" t="s">
        <v>86</v>
      </c>
      <c r="AV621" s="13" t="s">
        <v>263</v>
      </c>
      <c r="AW621" s="13" t="s">
        <v>33</v>
      </c>
      <c r="AX621" s="13" t="s">
        <v>77</v>
      </c>
      <c r="AY621" s="32" t="s">
        <v>246</v>
      </c>
    </row>
    <row r="622" spans="2:65" s="12" customFormat="1" x14ac:dyDescent="0.2">
      <c r="B622" s="153"/>
      <c r="D622" s="154" t="s">
        <v>255</v>
      </c>
      <c r="E622" s="30" t="s">
        <v>1</v>
      </c>
      <c r="F622" s="155" t="s">
        <v>858</v>
      </c>
      <c r="H622" s="156">
        <v>60.707000000000001</v>
      </c>
      <c r="L622" s="153"/>
      <c r="M622" s="157"/>
      <c r="T622" s="158"/>
      <c r="AT622" s="30" t="s">
        <v>255</v>
      </c>
      <c r="AU622" s="30" t="s">
        <v>86</v>
      </c>
      <c r="AV622" s="12" t="s">
        <v>86</v>
      </c>
      <c r="AW622" s="12" t="s">
        <v>33</v>
      </c>
      <c r="AX622" s="12" t="s">
        <v>77</v>
      </c>
      <c r="AY622" s="30" t="s">
        <v>246</v>
      </c>
    </row>
    <row r="623" spans="2:65" s="13" customFormat="1" x14ac:dyDescent="0.2">
      <c r="B623" s="159"/>
      <c r="D623" s="154" t="s">
        <v>255</v>
      </c>
      <c r="E623" s="32" t="s">
        <v>1</v>
      </c>
      <c r="F623" s="160" t="s">
        <v>262</v>
      </c>
      <c r="H623" s="161">
        <v>60.707000000000001</v>
      </c>
      <c r="L623" s="159"/>
      <c r="M623" s="162"/>
      <c r="T623" s="163"/>
      <c r="AT623" s="32" t="s">
        <v>255</v>
      </c>
      <c r="AU623" s="32" t="s">
        <v>86</v>
      </c>
      <c r="AV623" s="13" t="s">
        <v>263</v>
      </c>
      <c r="AW623" s="13" t="s">
        <v>33</v>
      </c>
      <c r="AX623" s="13" t="s">
        <v>8</v>
      </c>
      <c r="AY623" s="32" t="s">
        <v>246</v>
      </c>
    </row>
    <row r="624" spans="2:65" s="1" customFormat="1" ht="33" customHeight="1" x14ac:dyDescent="0.2">
      <c r="B624" s="50"/>
      <c r="C624" s="143" t="s">
        <v>859</v>
      </c>
      <c r="D624" s="143" t="s">
        <v>248</v>
      </c>
      <c r="E624" s="144" t="s">
        <v>860</v>
      </c>
      <c r="F624" s="145" t="s">
        <v>861</v>
      </c>
      <c r="G624" s="146" t="s">
        <v>280</v>
      </c>
      <c r="H624" s="147">
        <v>0.18</v>
      </c>
      <c r="I624" s="27"/>
      <c r="J624" s="148">
        <f>ROUND(I624*H624,0)</f>
        <v>0</v>
      </c>
      <c r="K624" s="145" t="s">
        <v>252</v>
      </c>
      <c r="L624" s="50"/>
      <c r="M624" s="149" t="s">
        <v>1</v>
      </c>
      <c r="N624" s="150" t="s">
        <v>42</v>
      </c>
      <c r="P624" s="151">
        <f>O624*H624</f>
        <v>0</v>
      </c>
      <c r="Q624" s="151">
        <v>2.5018699999999998</v>
      </c>
      <c r="R624" s="151">
        <f>Q624*H624</f>
        <v>0.45033659999999998</v>
      </c>
      <c r="S624" s="151">
        <v>0</v>
      </c>
      <c r="T624" s="152">
        <f>S624*H624</f>
        <v>0</v>
      </c>
      <c r="AR624" s="28" t="s">
        <v>253</v>
      </c>
      <c r="AT624" s="28" t="s">
        <v>248</v>
      </c>
      <c r="AU624" s="28" t="s">
        <v>86</v>
      </c>
      <c r="AY624" s="17" t="s">
        <v>246</v>
      </c>
      <c r="BE624" s="29">
        <f>IF(N624="základní",J624,0)</f>
        <v>0</v>
      </c>
      <c r="BF624" s="29">
        <f>IF(N624="snížená",J624,0)</f>
        <v>0</v>
      </c>
      <c r="BG624" s="29">
        <f>IF(N624="zákl. přenesená",J624,0)</f>
        <v>0</v>
      </c>
      <c r="BH624" s="29">
        <f>IF(N624="sníž. přenesená",J624,0)</f>
        <v>0</v>
      </c>
      <c r="BI624" s="29">
        <f>IF(N624="nulová",J624,0)</f>
        <v>0</v>
      </c>
      <c r="BJ624" s="17" t="s">
        <v>8</v>
      </c>
      <c r="BK624" s="29">
        <f>ROUND(I624*H624,0)</f>
        <v>0</v>
      </c>
      <c r="BL624" s="17" t="s">
        <v>253</v>
      </c>
      <c r="BM624" s="28" t="s">
        <v>862</v>
      </c>
    </row>
    <row r="625" spans="2:65" s="12" customFormat="1" x14ac:dyDescent="0.2">
      <c r="B625" s="153"/>
      <c r="D625" s="154" t="s">
        <v>255</v>
      </c>
      <c r="E625" s="30" t="s">
        <v>1</v>
      </c>
      <c r="F625" s="155" t="s">
        <v>863</v>
      </c>
      <c r="H625" s="156">
        <v>1.2</v>
      </c>
      <c r="L625" s="153"/>
      <c r="M625" s="157"/>
      <c r="T625" s="158"/>
      <c r="AT625" s="30" t="s">
        <v>255</v>
      </c>
      <c r="AU625" s="30" t="s">
        <v>86</v>
      </c>
      <c r="AV625" s="12" t="s">
        <v>86</v>
      </c>
      <c r="AW625" s="12" t="s">
        <v>33</v>
      </c>
      <c r="AX625" s="12" t="s">
        <v>77</v>
      </c>
      <c r="AY625" s="30" t="s">
        <v>246</v>
      </c>
    </row>
    <row r="626" spans="2:65" s="13" customFormat="1" x14ac:dyDescent="0.2">
      <c r="B626" s="159"/>
      <c r="D626" s="154" t="s">
        <v>255</v>
      </c>
      <c r="E626" s="32" t="s">
        <v>167</v>
      </c>
      <c r="F626" s="160" t="s">
        <v>262</v>
      </c>
      <c r="H626" s="161">
        <v>1.2</v>
      </c>
      <c r="L626" s="159"/>
      <c r="M626" s="162"/>
      <c r="T626" s="163"/>
      <c r="AT626" s="32" t="s">
        <v>255</v>
      </c>
      <c r="AU626" s="32" t="s">
        <v>86</v>
      </c>
      <c r="AV626" s="13" t="s">
        <v>263</v>
      </c>
      <c r="AW626" s="13" t="s">
        <v>33</v>
      </c>
      <c r="AX626" s="13" t="s">
        <v>77</v>
      </c>
      <c r="AY626" s="32" t="s">
        <v>246</v>
      </c>
    </row>
    <row r="627" spans="2:65" s="13" customFormat="1" x14ac:dyDescent="0.2">
      <c r="B627" s="159"/>
      <c r="D627" s="154" t="s">
        <v>255</v>
      </c>
      <c r="E627" s="32" t="s">
        <v>170</v>
      </c>
      <c r="F627" s="160" t="s">
        <v>262</v>
      </c>
      <c r="H627" s="161">
        <v>0</v>
      </c>
      <c r="L627" s="159"/>
      <c r="M627" s="162"/>
      <c r="T627" s="163"/>
      <c r="AT627" s="32" t="s">
        <v>255</v>
      </c>
      <c r="AU627" s="32" t="s">
        <v>86</v>
      </c>
      <c r="AV627" s="13" t="s">
        <v>263</v>
      </c>
      <c r="AW627" s="13" t="s">
        <v>33</v>
      </c>
      <c r="AX627" s="13" t="s">
        <v>77</v>
      </c>
      <c r="AY627" s="32" t="s">
        <v>246</v>
      </c>
    </row>
    <row r="628" spans="2:65" s="14" customFormat="1" x14ac:dyDescent="0.2">
      <c r="B628" s="164"/>
      <c r="D628" s="154" t="s">
        <v>255</v>
      </c>
      <c r="E628" s="33" t="s">
        <v>1</v>
      </c>
      <c r="F628" s="165" t="s">
        <v>864</v>
      </c>
      <c r="H628" s="166">
        <v>1.2</v>
      </c>
      <c r="L628" s="164"/>
      <c r="M628" s="167"/>
      <c r="T628" s="168"/>
      <c r="AT628" s="33" t="s">
        <v>255</v>
      </c>
      <c r="AU628" s="33" t="s">
        <v>86</v>
      </c>
      <c r="AV628" s="14" t="s">
        <v>253</v>
      </c>
      <c r="AW628" s="14" t="s">
        <v>33</v>
      </c>
      <c r="AX628" s="14" t="s">
        <v>77</v>
      </c>
      <c r="AY628" s="33" t="s">
        <v>246</v>
      </c>
    </row>
    <row r="629" spans="2:65" s="12" customFormat="1" x14ac:dyDescent="0.2">
      <c r="B629" s="153"/>
      <c r="D629" s="154" t="s">
        <v>255</v>
      </c>
      <c r="E629" s="30" t="s">
        <v>1</v>
      </c>
      <c r="F629" s="155" t="s">
        <v>865</v>
      </c>
      <c r="H629" s="156">
        <v>0.18</v>
      </c>
      <c r="L629" s="153"/>
      <c r="M629" s="157"/>
      <c r="T629" s="158"/>
      <c r="AT629" s="30" t="s">
        <v>255</v>
      </c>
      <c r="AU629" s="30" t="s">
        <v>86</v>
      </c>
      <c r="AV629" s="12" t="s">
        <v>86</v>
      </c>
      <c r="AW629" s="12" t="s">
        <v>33</v>
      </c>
      <c r="AX629" s="12" t="s">
        <v>77</v>
      </c>
      <c r="AY629" s="30" t="s">
        <v>246</v>
      </c>
    </row>
    <row r="630" spans="2:65" s="12" customFormat="1" x14ac:dyDescent="0.2">
      <c r="B630" s="153"/>
      <c r="D630" s="154" t="s">
        <v>255</v>
      </c>
      <c r="E630" s="30" t="s">
        <v>1</v>
      </c>
      <c r="F630" s="155" t="s">
        <v>866</v>
      </c>
      <c r="H630" s="156">
        <v>0</v>
      </c>
      <c r="L630" s="153"/>
      <c r="M630" s="157"/>
      <c r="T630" s="158"/>
      <c r="AT630" s="30" t="s">
        <v>255</v>
      </c>
      <c r="AU630" s="30" t="s">
        <v>86</v>
      </c>
      <c r="AV630" s="12" t="s">
        <v>86</v>
      </c>
      <c r="AW630" s="12" t="s">
        <v>33</v>
      </c>
      <c r="AX630" s="12" t="s">
        <v>77</v>
      </c>
      <c r="AY630" s="30" t="s">
        <v>246</v>
      </c>
    </row>
    <row r="631" spans="2:65" s="14" customFormat="1" x14ac:dyDescent="0.2">
      <c r="B631" s="164"/>
      <c r="D631" s="154" t="s">
        <v>255</v>
      </c>
      <c r="E631" s="33" t="s">
        <v>1</v>
      </c>
      <c r="F631" s="165" t="s">
        <v>301</v>
      </c>
      <c r="H631" s="166">
        <v>0.18</v>
      </c>
      <c r="L631" s="164"/>
      <c r="M631" s="167"/>
      <c r="T631" s="168"/>
      <c r="AT631" s="33" t="s">
        <v>255</v>
      </c>
      <c r="AU631" s="33" t="s">
        <v>86</v>
      </c>
      <c r="AV631" s="14" t="s">
        <v>253</v>
      </c>
      <c r="AW631" s="14" t="s">
        <v>33</v>
      </c>
      <c r="AX631" s="14" t="s">
        <v>8</v>
      </c>
      <c r="AY631" s="33" t="s">
        <v>246</v>
      </c>
    </row>
    <row r="632" spans="2:65" s="1" customFormat="1" ht="33" customHeight="1" x14ac:dyDescent="0.2">
      <c r="B632" s="50"/>
      <c r="C632" s="143" t="s">
        <v>867</v>
      </c>
      <c r="D632" s="143" t="s">
        <v>248</v>
      </c>
      <c r="E632" s="144" t="s">
        <v>868</v>
      </c>
      <c r="F632" s="145" t="s">
        <v>869</v>
      </c>
      <c r="G632" s="146" t="s">
        <v>280</v>
      </c>
      <c r="H632" s="147">
        <v>14.853999999999999</v>
      </c>
      <c r="I632" s="27"/>
      <c r="J632" s="148">
        <f>ROUND(I632*H632,0)</f>
        <v>0</v>
      </c>
      <c r="K632" s="145" t="s">
        <v>252</v>
      </c>
      <c r="L632" s="50"/>
      <c r="M632" s="149" t="s">
        <v>1</v>
      </c>
      <c r="N632" s="150" t="s">
        <v>42</v>
      </c>
      <c r="P632" s="151">
        <f>O632*H632</f>
        <v>0</v>
      </c>
      <c r="Q632" s="151">
        <v>2.5018699999999998</v>
      </c>
      <c r="R632" s="151">
        <f>Q632*H632</f>
        <v>37.162776979999997</v>
      </c>
      <c r="S632" s="151">
        <v>0</v>
      </c>
      <c r="T632" s="152">
        <f>S632*H632</f>
        <v>0</v>
      </c>
      <c r="AR632" s="28" t="s">
        <v>253</v>
      </c>
      <c r="AT632" s="28" t="s">
        <v>248</v>
      </c>
      <c r="AU632" s="28" t="s">
        <v>86</v>
      </c>
      <c r="AY632" s="17" t="s">
        <v>246</v>
      </c>
      <c r="BE632" s="29">
        <f>IF(N632="základní",J632,0)</f>
        <v>0</v>
      </c>
      <c r="BF632" s="29">
        <f>IF(N632="snížená",J632,0)</f>
        <v>0</v>
      </c>
      <c r="BG632" s="29">
        <f>IF(N632="zákl. přenesená",J632,0)</f>
        <v>0</v>
      </c>
      <c r="BH632" s="29">
        <f>IF(N632="sníž. přenesená",J632,0)</f>
        <v>0</v>
      </c>
      <c r="BI632" s="29">
        <f>IF(N632="nulová",J632,0)</f>
        <v>0</v>
      </c>
      <c r="BJ632" s="17" t="s">
        <v>8</v>
      </c>
      <c r="BK632" s="29">
        <f>ROUND(I632*H632,0)</f>
        <v>0</v>
      </c>
      <c r="BL632" s="17" t="s">
        <v>253</v>
      </c>
      <c r="BM632" s="28" t="s">
        <v>870</v>
      </c>
    </row>
    <row r="633" spans="2:65" s="12" customFormat="1" x14ac:dyDescent="0.2">
      <c r="B633" s="153"/>
      <c r="D633" s="154" t="s">
        <v>255</v>
      </c>
      <c r="E633" s="30" t="s">
        <v>1</v>
      </c>
      <c r="F633" s="155" t="s">
        <v>871</v>
      </c>
      <c r="H633" s="156">
        <v>60.933999999999997</v>
      </c>
      <c r="L633" s="153"/>
      <c r="M633" s="157"/>
      <c r="T633" s="158"/>
      <c r="AT633" s="30" t="s">
        <v>255</v>
      </c>
      <c r="AU633" s="30" t="s">
        <v>86</v>
      </c>
      <c r="AV633" s="12" t="s">
        <v>86</v>
      </c>
      <c r="AW633" s="12" t="s">
        <v>33</v>
      </c>
      <c r="AX633" s="12" t="s">
        <v>77</v>
      </c>
      <c r="AY633" s="30" t="s">
        <v>246</v>
      </c>
    </row>
    <row r="634" spans="2:65" s="13" customFormat="1" x14ac:dyDescent="0.2">
      <c r="B634" s="159"/>
      <c r="D634" s="154" t="s">
        <v>255</v>
      </c>
      <c r="E634" s="32" t="s">
        <v>178</v>
      </c>
      <c r="F634" s="160" t="s">
        <v>872</v>
      </c>
      <c r="H634" s="161">
        <v>60.933999999999997</v>
      </c>
      <c r="L634" s="159"/>
      <c r="M634" s="162"/>
      <c r="T634" s="163"/>
      <c r="AT634" s="32" t="s">
        <v>255</v>
      </c>
      <c r="AU634" s="32" t="s">
        <v>86</v>
      </c>
      <c r="AV634" s="13" t="s">
        <v>263</v>
      </c>
      <c r="AW634" s="13" t="s">
        <v>33</v>
      </c>
      <c r="AX634" s="13" t="s">
        <v>77</v>
      </c>
      <c r="AY634" s="32" t="s">
        <v>246</v>
      </c>
    </row>
    <row r="635" spans="2:65" s="12" customFormat="1" x14ac:dyDescent="0.2">
      <c r="B635" s="153"/>
      <c r="D635" s="154" t="s">
        <v>255</v>
      </c>
      <c r="E635" s="30" t="s">
        <v>1</v>
      </c>
      <c r="F635" s="155" t="s">
        <v>873</v>
      </c>
      <c r="H635" s="156">
        <v>33.28</v>
      </c>
      <c r="L635" s="153"/>
      <c r="M635" s="157"/>
      <c r="T635" s="158"/>
      <c r="AT635" s="30" t="s">
        <v>255</v>
      </c>
      <c r="AU635" s="30" t="s">
        <v>86</v>
      </c>
      <c r="AV635" s="12" t="s">
        <v>86</v>
      </c>
      <c r="AW635" s="12" t="s">
        <v>33</v>
      </c>
      <c r="AX635" s="12" t="s">
        <v>77</v>
      </c>
      <c r="AY635" s="30" t="s">
        <v>246</v>
      </c>
    </row>
    <row r="636" spans="2:65" s="13" customFormat="1" x14ac:dyDescent="0.2">
      <c r="B636" s="159"/>
      <c r="D636" s="154" t="s">
        <v>255</v>
      </c>
      <c r="E636" s="32" t="s">
        <v>181</v>
      </c>
      <c r="F636" s="160" t="s">
        <v>874</v>
      </c>
      <c r="H636" s="161">
        <v>33.28</v>
      </c>
      <c r="L636" s="159"/>
      <c r="M636" s="162"/>
      <c r="T636" s="163"/>
      <c r="AT636" s="32" t="s">
        <v>255</v>
      </c>
      <c r="AU636" s="32" t="s">
        <v>86</v>
      </c>
      <c r="AV636" s="13" t="s">
        <v>263</v>
      </c>
      <c r="AW636" s="13" t="s">
        <v>33</v>
      </c>
      <c r="AX636" s="13" t="s">
        <v>77</v>
      </c>
      <c r="AY636" s="32" t="s">
        <v>246</v>
      </c>
    </row>
    <row r="637" spans="2:65" s="14" customFormat="1" x14ac:dyDescent="0.2">
      <c r="B637" s="164"/>
      <c r="D637" s="154" t="s">
        <v>255</v>
      </c>
      <c r="E637" s="33" t="s">
        <v>1</v>
      </c>
      <c r="F637" s="165" t="s">
        <v>301</v>
      </c>
      <c r="H637" s="166">
        <v>94.213999999999999</v>
      </c>
      <c r="L637" s="164"/>
      <c r="M637" s="167"/>
      <c r="T637" s="168"/>
      <c r="AT637" s="33" t="s">
        <v>255</v>
      </c>
      <c r="AU637" s="33" t="s">
        <v>86</v>
      </c>
      <c r="AV637" s="14" t="s">
        <v>253</v>
      </c>
      <c r="AW637" s="14" t="s">
        <v>33</v>
      </c>
      <c r="AX637" s="14" t="s">
        <v>77</v>
      </c>
      <c r="AY637" s="33" t="s">
        <v>246</v>
      </c>
    </row>
    <row r="638" spans="2:65" s="12" customFormat="1" x14ac:dyDescent="0.2">
      <c r="B638" s="153"/>
      <c r="D638" s="154" t="s">
        <v>255</v>
      </c>
      <c r="E638" s="30" t="s">
        <v>1</v>
      </c>
      <c r="F638" s="155" t="s">
        <v>875</v>
      </c>
      <c r="H638" s="156">
        <v>8.5310000000000006</v>
      </c>
      <c r="L638" s="153"/>
      <c r="M638" s="157"/>
      <c r="T638" s="158"/>
      <c r="AT638" s="30" t="s">
        <v>255</v>
      </c>
      <c r="AU638" s="30" t="s">
        <v>86</v>
      </c>
      <c r="AV638" s="12" t="s">
        <v>86</v>
      </c>
      <c r="AW638" s="12" t="s">
        <v>33</v>
      </c>
      <c r="AX638" s="12" t="s">
        <v>77</v>
      </c>
      <c r="AY638" s="30" t="s">
        <v>246</v>
      </c>
    </row>
    <row r="639" spans="2:65" s="12" customFormat="1" x14ac:dyDescent="0.2">
      <c r="B639" s="153"/>
      <c r="D639" s="154" t="s">
        <v>255</v>
      </c>
      <c r="E639" s="30" t="s">
        <v>1</v>
      </c>
      <c r="F639" s="155" t="s">
        <v>876</v>
      </c>
      <c r="H639" s="156">
        <v>6.3230000000000004</v>
      </c>
      <c r="L639" s="153"/>
      <c r="M639" s="157"/>
      <c r="T639" s="158"/>
      <c r="AT639" s="30" t="s">
        <v>255</v>
      </c>
      <c r="AU639" s="30" t="s">
        <v>86</v>
      </c>
      <c r="AV639" s="12" t="s">
        <v>86</v>
      </c>
      <c r="AW639" s="12" t="s">
        <v>33</v>
      </c>
      <c r="AX639" s="12" t="s">
        <v>77</v>
      </c>
      <c r="AY639" s="30" t="s">
        <v>246</v>
      </c>
    </row>
    <row r="640" spans="2:65" s="14" customFormat="1" x14ac:dyDescent="0.2">
      <c r="B640" s="164"/>
      <c r="D640" s="154" t="s">
        <v>255</v>
      </c>
      <c r="E640" s="33" t="s">
        <v>1</v>
      </c>
      <c r="F640" s="165" t="s">
        <v>301</v>
      </c>
      <c r="H640" s="166">
        <v>14.853999999999999</v>
      </c>
      <c r="L640" s="164"/>
      <c r="M640" s="167"/>
      <c r="T640" s="168"/>
      <c r="AT640" s="33" t="s">
        <v>255</v>
      </c>
      <c r="AU640" s="33" t="s">
        <v>86</v>
      </c>
      <c r="AV640" s="14" t="s">
        <v>253</v>
      </c>
      <c r="AW640" s="14" t="s">
        <v>33</v>
      </c>
      <c r="AX640" s="14" t="s">
        <v>8</v>
      </c>
      <c r="AY640" s="33" t="s">
        <v>246</v>
      </c>
    </row>
    <row r="641" spans="2:65" s="1" customFormat="1" ht="24.2" customHeight="1" x14ac:dyDescent="0.2">
      <c r="B641" s="50"/>
      <c r="C641" s="143" t="s">
        <v>877</v>
      </c>
      <c r="D641" s="143" t="s">
        <v>248</v>
      </c>
      <c r="E641" s="144" t="s">
        <v>878</v>
      </c>
      <c r="F641" s="145" t="s">
        <v>879</v>
      </c>
      <c r="G641" s="146" t="s">
        <v>280</v>
      </c>
      <c r="H641" s="147">
        <v>0.61799999999999999</v>
      </c>
      <c r="I641" s="27"/>
      <c r="J641" s="148">
        <f>ROUND(I641*H641,0)</f>
        <v>0</v>
      </c>
      <c r="K641" s="145" t="s">
        <v>252</v>
      </c>
      <c r="L641" s="50"/>
      <c r="M641" s="149" t="s">
        <v>1</v>
      </c>
      <c r="N641" s="150" t="s">
        <v>42</v>
      </c>
      <c r="P641" s="151">
        <f>O641*H641</f>
        <v>0</v>
      </c>
      <c r="Q641" s="151">
        <v>0</v>
      </c>
      <c r="R641" s="151">
        <f>Q641*H641</f>
        <v>0</v>
      </c>
      <c r="S641" s="151">
        <v>0</v>
      </c>
      <c r="T641" s="152">
        <f>S641*H641</f>
        <v>0</v>
      </c>
      <c r="AR641" s="28" t="s">
        <v>253</v>
      </c>
      <c r="AT641" s="28" t="s">
        <v>248</v>
      </c>
      <c r="AU641" s="28" t="s">
        <v>86</v>
      </c>
      <c r="AY641" s="17" t="s">
        <v>246</v>
      </c>
      <c r="BE641" s="29">
        <f>IF(N641="základní",J641,0)</f>
        <v>0</v>
      </c>
      <c r="BF641" s="29">
        <f>IF(N641="snížená",J641,0)</f>
        <v>0</v>
      </c>
      <c r="BG641" s="29">
        <f>IF(N641="zákl. přenesená",J641,0)</f>
        <v>0</v>
      </c>
      <c r="BH641" s="29">
        <f>IF(N641="sníž. přenesená",J641,0)</f>
        <v>0</v>
      </c>
      <c r="BI641" s="29">
        <f>IF(N641="nulová",J641,0)</f>
        <v>0</v>
      </c>
      <c r="BJ641" s="17" t="s">
        <v>8</v>
      </c>
      <c r="BK641" s="29">
        <f>ROUND(I641*H641,0)</f>
        <v>0</v>
      </c>
      <c r="BL641" s="17" t="s">
        <v>253</v>
      </c>
      <c r="BM641" s="28" t="s">
        <v>880</v>
      </c>
    </row>
    <row r="642" spans="2:65" s="12" customFormat="1" x14ac:dyDescent="0.2">
      <c r="B642" s="153"/>
      <c r="D642" s="154" t="s">
        <v>255</v>
      </c>
      <c r="E642" s="30" t="s">
        <v>1</v>
      </c>
      <c r="F642" s="155" t="s">
        <v>850</v>
      </c>
      <c r="H642" s="156">
        <v>0.61799999999999999</v>
      </c>
      <c r="L642" s="153"/>
      <c r="M642" s="157"/>
      <c r="T642" s="158"/>
      <c r="AT642" s="30" t="s">
        <v>255</v>
      </c>
      <c r="AU642" s="30" t="s">
        <v>86</v>
      </c>
      <c r="AV642" s="12" t="s">
        <v>86</v>
      </c>
      <c r="AW642" s="12" t="s">
        <v>33</v>
      </c>
      <c r="AX642" s="12" t="s">
        <v>8</v>
      </c>
      <c r="AY642" s="30" t="s">
        <v>246</v>
      </c>
    </row>
    <row r="643" spans="2:65" s="1" customFormat="1" ht="24.2" customHeight="1" x14ac:dyDescent="0.2">
      <c r="B643" s="50"/>
      <c r="C643" s="143" t="s">
        <v>881</v>
      </c>
      <c r="D643" s="143" t="s">
        <v>248</v>
      </c>
      <c r="E643" s="144" t="s">
        <v>882</v>
      </c>
      <c r="F643" s="145" t="s">
        <v>883</v>
      </c>
      <c r="G643" s="146" t="s">
        <v>280</v>
      </c>
      <c r="H643" s="147">
        <v>60.707000000000001</v>
      </c>
      <c r="I643" s="27"/>
      <c r="J643" s="148">
        <f>ROUND(I643*H643,0)</f>
        <v>0</v>
      </c>
      <c r="K643" s="145" t="s">
        <v>252</v>
      </c>
      <c r="L643" s="50"/>
      <c r="M643" s="149" t="s">
        <v>1</v>
      </c>
      <c r="N643" s="150" t="s">
        <v>42</v>
      </c>
      <c r="P643" s="151">
        <f>O643*H643</f>
        <v>0</v>
      </c>
      <c r="Q643" s="151">
        <v>0</v>
      </c>
      <c r="R643" s="151">
        <f>Q643*H643</f>
        <v>0</v>
      </c>
      <c r="S643" s="151">
        <v>0</v>
      </c>
      <c r="T643" s="152">
        <f>S643*H643</f>
        <v>0</v>
      </c>
      <c r="AR643" s="28" t="s">
        <v>253</v>
      </c>
      <c r="AT643" s="28" t="s">
        <v>248</v>
      </c>
      <c r="AU643" s="28" t="s">
        <v>86</v>
      </c>
      <c r="AY643" s="17" t="s">
        <v>246</v>
      </c>
      <c r="BE643" s="29">
        <f>IF(N643="základní",J643,0)</f>
        <v>0</v>
      </c>
      <c r="BF643" s="29">
        <f>IF(N643="snížená",J643,0)</f>
        <v>0</v>
      </c>
      <c r="BG643" s="29">
        <f>IF(N643="zákl. přenesená",J643,0)</f>
        <v>0</v>
      </c>
      <c r="BH643" s="29">
        <f>IF(N643="sníž. přenesená",J643,0)</f>
        <v>0</v>
      </c>
      <c r="BI643" s="29">
        <f>IF(N643="nulová",J643,0)</f>
        <v>0</v>
      </c>
      <c r="BJ643" s="17" t="s">
        <v>8</v>
      </c>
      <c r="BK643" s="29">
        <f>ROUND(I643*H643,0)</f>
        <v>0</v>
      </c>
      <c r="BL643" s="17" t="s">
        <v>253</v>
      </c>
      <c r="BM643" s="28" t="s">
        <v>884</v>
      </c>
    </row>
    <row r="644" spans="2:65" s="12" customFormat="1" x14ac:dyDescent="0.2">
      <c r="B644" s="153"/>
      <c r="D644" s="154" t="s">
        <v>255</v>
      </c>
      <c r="E644" s="30" t="s">
        <v>1</v>
      </c>
      <c r="F644" s="155" t="s">
        <v>858</v>
      </c>
      <c r="H644" s="156">
        <v>60.707000000000001</v>
      </c>
      <c r="L644" s="153"/>
      <c r="M644" s="157"/>
      <c r="T644" s="158"/>
      <c r="AT644" s="30" t="s">
        <v>255</v>
      </c>
      <c r="AU644" s="30" t="s">
        <v>86</v>
      </c>
      <c r="AV644" s="12" t="s">
        <v>86</v>
      </c>
      <c r="AW644" s="12" t="s">
        <v>33</v>
      </c>
      <c r="AX644" s="12" t="s">
        <v>8</v>
      </c>
      <c r="AY644" s="30" t="s">
        <v>246</v>
      </c>
    </row>
    <row r="645" spans="2:65" s="1" customFormat="1" ht="24.2" customHeight="1" x14ac:dyDescent="0.2">
      <c r="B645" s="50"/>
      <c r="C645" s="143" t="s">
        <v>885</v>
      </c>
      <c r="D645" s="143" t="s">
        <v>248</v>
      </c>
      <c r="E645" s="144" t="s">
        <v>886</v>
      </c>
      <c r="F645" s="145" t="s">
        <v>887</v>
      </c>
      <c r="G645" s="146" t="s">
        <v>280</v>
      </c>
      <c r="H645" s="147">
        <v>15.034000000000001</v>
      </c>
      <c r="I645" s="27"/>
      <c r="J645" s="148">
        <f>ROUND(I645*H645,0)</f>
        <v>0</v>
      </c>
      <c r="K645" s="145" t="s">
        <v>252</v>
      </c>
      <c r="L645" s="50"/>
      <c r="M645" s="149" t="s">
        <v>1</v>
      </c>
      <c r="N645" s="150" t="s">
        <v>42</v>
      </c>
      <c r="P645" s="151">
        <f>O645*H645</f>
        <v>0</v>
      </c>
      <c r="Q645" s="151">
        <v>0</v>
      </c>
      <c r="R645" s="151">
        <f>Q645*H645</f>
        <v>0</v>
      </c>
      <c r="S645" s="151">
        <v>0</v>
      </c>
      <c r="T645" s="152">
        <f>S645*H645</f>
        <v>0</v>
      </c>
      <c r="AR645" s="28" t="s">
        <v>253</v>
      </c>
      <c r="AT645" s="28" t="s">
        <v>248</v>
      </c>
      <c r="AU645" s="28" t="s">
        <v>86</v>
      </c>
      <c r="AY645" s="17" t="s">
        <v>246</v>
      </c>
      <c r="BE645" s="29">
        <f>IF(N645="základní",J645,0)</f>
        <v>0</v>
      </c>
      <c r="BF645" s="29">
        <f>IF(N645="snížená",J645,0)</f>
        <v>0</v>
      </c>
      <c r="BG645" s="29">
        <f>IF(N645="zákl. přenesená",J645,0)</f>
        <v>0</v>
      </c>
      <c r="BH645" s="29">
        <f>IF(N645="sníž. přenesená",J645,0)</f>
        <v>0</v>
      </c>
      <c r="BI645" s="29">
        <f>IF(N645="nulová",J645,0)</f>
        <v>0</v>
      </c>
      <c r="BJ645" s="17" t="s">
        <v>8</v>
      </c>
      <c r="BK645" s="29">
        <f>ROUND(I645*H645,0)</f>
        <v>0</v>
      </c>
      <c r="BL645" s="17" t="s">
        <v>253</v>
      </c>
      <c r="BM645" s="28" t="s">
        <v>888</v>
      </c>
    </row>
    <row r="646" spans="2:65" s="12" customFormat="1" x14ac:dyDescent="0.2">
      <c r="B646" s="153"/>
      <c r="D646" s="154" t="s">
        <v>255</v>
      </c>
      <c r="E646" s="30" t="s">
        <v>1</v>
      </c>
      <c r="F646" s="155" t="s">
        <v>865</v>
      </c>
      <c r="H646" s="156">
        <v>0.18</v>
      </c>
      <c r="L646" s="153"/>
      <c r="M646" s="157"/>
      <c r="T646" s="158"/>
      <c r="AT646" s="30" t="s">
        <v>255</v>
      </c>
      <c r="AU646" s="30" t="s">
        <v>86</v>
      </c>
      <c r="AV646" s="12" t="s">
        <v>86</v>
      </c>
      <c r="AW646" s="12" t="s">
        <v>33</v>
      </c>
      <c r="AX646" s="12" t="s">
        <v>77</v>
      </c>
      <c r="AY646" s="30" t="s">
        <v>246</v>
      </c>
    </row>
    <row r="647" spans="2:65" s="12" customFormat="1" x14ac:dyDescent="0.2">
      <c r="B647" s="153"/>
      <c r="D647" s="154" t="s">
        <v>255</v>
      </c>
      <c r="E647" s="30" t="s">
        <v>1</v>
      </c>
      <c r="F647" s="155" t="s">
        <v>875</v>
      </c>
      <c r="H647" s="156">
        <v>8.5310000000000006</v>
      </c>
      <c r="L647" s="153"/>
      <c r="M647" s="157"/>
      <c r="T647" s="158"/>
      <c r="AT647" s="30" t="s">
        <v>255</v>
      </c>
      <c r="AU647" s="30" t="s">
        <v>86</v>
      </c>
      <c r="AV647" s="12" t="s">
        <v>86</v>
      </c>
      <c r="AW647" s="12" t="s">
        <v>33</v>
      </c>
      <c r="AX647" s="12" t="s">
        <v>77</v>
      </c>
      <c r="AY647" s="30" t="s">
        <v>246</v>
      </c>
    </row>
    <row r="648" spans="2:65" s="12" customFormat="1" x14ac:dyDescent="0.2">
      <c r="B648" s="153"/>
      <c r="D648" s="154" t="s">
        <v>255</v>
      </c>
      <c r="E648" s="30" t="s">
        <v>1</v>
      </c>
      <c r="F648" s="155" t="s">
        <v>876</v>
      </c>
      <c r="H648" s="156">
        <v>6.3230000000000004</v>
      </c>
      <c r="L648" s="153"/>
      <c r="M648" s="157"/>
      <c r="T648" s="158"/>
      <c r="AT648" s="30" t="s">
        <v>255</v>
      </c>
      <c r="AU648" s="30" t="s">
        <v>86</v>
      </c>
      <c r="AV648" s="12" t="s">
        <v>86</v>
      </c>
      <c r="AW648" s="12" t="s">
        <v>33</v>
      </c>
      <c r="AX648" s="12" t="s">
        <v>77</v>
      </c>
      <c r="AY648" s="30" t="s">
        <v>246</v>
      </c>
    </row>
    <row r="649" spans="2:65" s="13" customFormat="1" x14ac:dyDescent="0.2">
      <c r="B649" s="159"/>
      <c r="D649" s="154" t="s">
        <v>255</v>
      </c>
      <c r="E649" s="32" t="s">
        <v>1</v>
      </c>
      <c r="F649" s="160" t="s">
        <v>262</v>
      </c>
      <c r="H649" s="161">
        <v>15.034000000000001</v>
      </c>
      <c r="L649" s="159"/>
      <c r="M649" s="162"/>
      <c r="T649" s="163"/>
      <c r="AT649" s="32" t="s">
        <v>255</v>
      </c>
      <c r="AU649" s="32" t="s">
        <v>86</v>
      </c>
      <c r="AV649" s="13" t="s">
        <v>263</v>
      </c>
      <c r="AW649" s="13" t="s">
        <v>33</v>
      </c>
      <c r="AX649" s="13" t="s">
        <v>8</v>
      </c>
      <c r="AY649" s="32" t="s">
        <v>246</v>
      </c>
    </row>
    <row r="650" spans="2:65" s="1" customFormat="1" ht="24.2" customHeight="1" x14ac:dyDescent="0.2">
      <c r="B650" s="50"/>
      <c r="C650" s="143" t="s">
        <v>889</v>
      </c>
      <c r="D650" s="143" t="s">
        <v>248</v>
      </c>
      <c r="E650" s="144" t="s">
        <v>890</v>
      </c>
      <c r="F650" s="145" t="s">
        <v>891</v>
      </c>
      <c r="G650" s="146" t="s">
        <v>274</v>
      </c>
      <c r="H650" s="147">
        <v>48</v>
      </c>
      <c r="I650" s="27"/>
      <c r="J650" s="148">
        <f>ROUND(I650*H650,0)</f>
        <v>0</v>
      </c>
      <c r="K650" s="145" t="s">
        <v>252</v>
      </c>
      <c r="L650" s="50"/>
      <c r="M650" s="149" t="s">
        <v>1</v>
      </c>
      <c r="N650" s="150" t="s">
        <v>42</v>
      </c>
      <c r="P650" s="151">
        <f>O650*H650</f>
        <v>0</v>
      </c>
      <c r="Q650" s="151">
        <v>0</v>
      </c>
      <c r="R650" s="151">
        <f>Q650*H650</f>
        <v>0</v>
      </c>
      <c r="S650" s="151">
        <v>0</v>
      </c>
      <c r="T650" s="152">
        <f>S650*H650</f>
        <v>0</v>
      </c>
      <c r="AR650" s="28" t="s">
        <v>253</v>
      </c>
      <c r="AT650" s="28" t="s">
        <v>248</v>
      </c>
      <c r="AU650" s="28" t="s">
        <v>86</v>
      </c>
      <c r="AY650" s="17" t="s">
        <v>246</v>
      </c>
      <c r="BE650" s="29">
        <f>IF(N650="základní",J650,0)</f>
        <v>0</v>
      </c>
      <c r="BF650" s="29">
        <f>IF(N650="snížená",J650,0)</f>
        <v>0</v>
      </c>
      <c r="BG650" s="29">
        <f>IF(N650="zákl. přenesená",J650,0)</f>
        <v>0</v>
      </c>
      <c r="BH650" s="29">
        <f>IF(N650="sníž. přenesená",J650,0)</f>
        <v>0</v>
      </c>
      <c r="BI650" s="29">
        <f>IF(N650="nulová",J650,0)</f>
        <v>0</v>
      </c>
      <c r="BJ650" s="17" t="s">
        <v>8</v>
      </c>
      <c r="BK650" s="29">
        <f>ROUND(I650*H650,0)</f>
        <v>0</v>
      </c>
      <c r="BL650" s="17" t="s">
        <v>253</v>
      </c>
      <c r="BM650" s="28" t="s">
        <v>892</v>
      </c>
    </row>
    <row r="651" spans="2:65" s="12" customFormat="1" x14ac:dyDescent="0.2">
      <c r="B651" s="153"/>
      <c r="D651" s="154" t="s">
        <v>255</v>
      </c>
      <c r="E651" s="30" t="s">
        <v>1</v>
      </c>
      <c r="F651" s="155" t="s">
        <v>893</v>
      </c>
      <c r="H651" s="156">
        <v>48</v>
      </c>
      <c r="L651" s="153"/>
      <c r="M651" s="157"/>
      <c r="T651" s="158"/>
      <c r="AT651" s="30" t="s">
        <v>255</v>
      </c>
      <c r="AU651" s="30" t="s">
        <v>86</v>
      </c>
      <c r="AV651" s="12" t="s">
        <v>86</v>
      </c>
      <c r="AW651" s="12" t="s">
        <v>33</v>
      </c>
      <c r="AX651" s="12" t="s">
        <v>8</v>
      </c>
      <c r="AY651" s="30" t="s">
        <v>246</v>
      </c>
    </row>
    <row r="652" spans="2:65" s="1" customFormat="1" ht="33" customHeight="1" x14ac:dyDescent="0.2">
      <c r="B652" s="50"/>
      <c r="C652" s="143" t="s">
        <v>894</v>
      </c>
      <c r="D652" s="143" t="s">
        <v>248</v>
      </c>
      <c r="E652" s="144" t="s">
        <v>895</v>
      </c>
      <c r="F652" s="145" t="s">
        <v>896</v>
      </c>
      <c r="G652" s="146" t="s">
        <v>280</v>
      </c>
      <c r="H652" s="147">
        <v>0.61799999999999999</v>
      </c>
      <c r="I652" s="27"/>
      <c r="J652" s="148">
        <f>ROUND(I652*H652,0)</f>
        <v>0</v>
      </c>
      <c r="K652" s="145" t="s">
        <v>252</v>
      </c>
      <c r="L652" s="50"/>
      <c r="M652" s="149" t="s">
        <v>1</v>
      </c>
      <c r="N652" s="150" t="s">
        <v>42</v>
      </c>
      <c r="P652" s="151">
        <f>O652*H652</f>
        <v>0</v>
      </c>
      <c r="Q652" s="151">
        <v>0</v>
      </c>
      <c r="R652" s="151">
        <f>Q652*H652</f>
        <v>0</v>
      </c>
      <c r="S652" s="151">
        <v>0</v>
      </c>
      <c r="T652" s="152">
        <f>S652*H652</f>
        <v>0</v>
      </c>
      <c r="AR652" s="28" t="s">
        <v>253</v>
      </c>
      <c r="AT652" s="28" t="s">
        <v>248</v>
      </c>
      <c r="AU652" s="28" t="s">
        <v>86</v>
      </c>
      <c r="AY652" s="17" t="s">
        <v>246</v>
      </c>
      <c r="BE652" s="29">
        <f>IF(N652="základní",J652,0)</f>
        <v>0</v>
      </c>
      <c r="BF652" s="29">
        <f>IF(N652="snížená",J652,0)</f>
        <v>0</v>
      </c>
      <c r="BG652" s="29">
        <f>IF(N652="zákl. přenesená",J652,0)</f>
        <v>0</v>
      </c>
      <c r="BH652" s="29">
        <f>IF(N652="sníž. přenesená",J652,0)</f>
        <v>0</v>
      </c>
      <c r="BI652" s="29">
        <f>IF(N652="nulová",J652,0)</f>
        <v>0</v>
      </c>
      <c r="BJ652" s="17" t="s">
        <v>8</v>
      </c>
      <c r="BK652" s="29">
        <f>ROUND(I652*H652,0)</f>
        <v>0</v>
      </c>
      <c r="BL652" s="17" t="s">
        <v>253</v>
      </c>
      <c r="BM652" s="28" t="s">
        <v>897</v>
      </c>
    </row>
    <row r="653" spans="2:65" s="12" customFormat="1" x14ac:dyDescent="0.2">
      <c r="B653" s="153"/>
      <c r="D653" s="154" t="s">
        <v>255</v>
      </c>
      <c r="E653" s="30" t="s">
        <v>1</v>
      </c>
      <c r="F653" s="155" t="s">
        <v>850</v>
      </c>
      <c r="H653" s="156">
        <v>0.61799999999999999</v>
      </c>
      <c r="L653" s="153"/>
      <c r="M653" s="157"/>
      <c r="T653" s="158"/>
      <c r="AT653" s="30" t="s">
        <v>255</v>
      </c>
      <c r="AU653" s="30" t="s">
        <v>86</v>
      </c>
      <c r="AV653" s="12" t="s">
        <v>86</v>
      </c>
      <c r="AW653" s="12" t="s">
        <v>33</v>
      </c>
      <c r="AX653" s="12" t="s">
        <v>8</v>
      </c>
      <c r="AY653" s="30" t="s">
        <v>246</v>
      </c>
    </row>
    <row r="654" spans="2:65" s="1" customFormat="1" ht="33" customHeight="1" x14ac:dyDescent="0.2">
      <c r="B654" s="50"/>
      <c r="C654" s="143" t="s">
        <v>898</v>
      </c>
      <c r="D654" s="143" t="s">
        <v>248</v>
      </c>
      <c r="E654" s="144" t="s">
        <v>899</v>
      </c>
      <c r="F654" s="145" t="s">
        <v>900</v>
      </c>
      <c r="G654" s="146" t="s">
        <v>280</v>
      </c>
      <c r="H654" s="147">
        <v>121.414</v>
      </c>
      <c r="I654" s="27"/>
      <c r="J654" s="148">
        <f>ROUND(I654*H654,0)</f>
        <v>0</v>
      </c>
      <c r="K654" s="145" t="s">
        <v>252</v>
      </c>
      <c r="L654" s="50"/>
      <c r="M654" s="149" t="s">
        <v>1</v>
      </c>
      <c r="N654" s="150" t="s">
        <v>42</v>
      </c>
      <c r="P654" s="151">
        <f>O654*H654</f>
        <v>0</v>
      </c>
      <c r="Q654" s="151">
        <v>0</v>
      </c>
      <c r="R654" s="151">
        <f>Q654*H654</f>
        <v>0</v>
      </c>
      <c r="S654" s="151">
        <v>0</v>
      </c>
      <c r="T654" s="152">
        <f>S654*H654</f>
        <v>0</v>
      </c>
      <c r="AR654" s="28" t="s">
        <v>253</v>
      </c>
      <c r="AT654" s="28" t="s">
        <v>248</v>
      </c>
      <c r="AU654" s="28" t="s">
        <v>86</v>
      </c>
      <c r="AY654" s="17" t="s">
        <v>246</v>
      </c>
      <c r="BE654" s="29">
        <f>IF(N654="základní",J654,0)</f>
        <v>0</v>
      </c>
      <c r="BF654" s="29">
        <f>IF(N654="snížená",J654,0)</f>
        <v>0</v>
      </c>
      <c r="BG654" s="29">
        <f>IF(N654="zákl. přenesená",J654,0)</f>
        <v>0</v>
      </c>
      <c r="BH654" s="29">
        <f>IF(N654="sníž. přenesená",J654,0)</f>
        <v>0</v>
      </c>
      <c r="BI654" s="29">
        <f>IF(N654="nulová",J654,0)</f>
        <v>0</v>
      </c>
      <c r="BJ654" s="17" t="s">
        <v>8</v>
      </c>
      <c r="BK654" s="29">
        <f>ROUND(I654*H654,0)</f>
        <v>0</v>
      </c>
      <c r="BL654" s="17" t="s">
        <v>253</v>
      </c>
      <c r="BM654" s="28" t="s">
        <v>901</v>
      </c>
    </row>
    <row r="655" spans="2:65" s="12" customFormat="1" x14ac:dyDescent="0.2">
      <c r="B655" s="153"/>
      <c r="D655" s="154" t="s">
        <v>255</v>
      </c>
      <c r="E655" s="30" t="s">
        <v>1</v>
      </c>
      <c r="F655" s="155" t="s">
        <v>902</v>
      </c>
      <c r="H655" s="156">
        <v>121.414</v>
      </c>
      <c r="L655" s="153"/>
      <c r="M655" s="157"/>
      <c r="T655" s="158"/>
      <c r="AT655" s="30" t="s">
        <v>255</v>
      </c>
      <c r="AU655" s="30" t="s">
        <v>86</v>
      </c>
      <c r="AV655" s="12" t="s">
        <v>86</v>
      </c>
      <c r="AW655" s="12" t="s">
        <v>33</v>
      </c>
      <c r="AX655" s="12" t="s">
        <v>8</v>
      </c>
      <c r="AY655" s="30" t="s">
        <v>246</v>
      </c>
    </row>
    <row r="656" spans="2:65" s="1" customFormat="1" ht="33" customHeight="1" x14ac:dyDescent="0.2">
      <c r="B656" s="50"/>
      <c r="C656" s="143" t="s">
        <v>903</v>
      </c>
      <c r="D656" s="143" t="s">
        <v>248</v>
      </c>
      <c r="E656" s="144" t="s">
        <v>904</v>
      </c>
      <c r="F656" s="145" t="s">
        <v>905</v>
      </c>
      <c r="G656" s="146" t="s">
        <v>280</v>
      </c>
      <c r="H656" s="147">
        <v>15.034000000000001</v>
      </c>
      <c r="I656" s="27"/>
      <c r="J656" s="148">
        <f>ROUND(I656*H656,0)</f>
        <v>0</v>
      </c>
      <c r="K656" s="145" t="s">
        <v>252</v>
      </c>
      <c r="L656" s="50"/>
      <c r="M656" s="149" t="s">
        <v>1</v>
      </c>
      <c r="N656" s="150" t="s">
        <v>42</v>
      </c>
      <c r="P656" s="151">
        <f>O656*H656</f>
        <v>0</v>
      </c>
      <c r="Q656" s="151">
        <v>0</v>
      </c>
      <c r="R656" s="151">
        <f>Q656*H656</f>
        <v>0</v>
      </c>
      <c r="S656" s="151">
        <v>0</v>
      </c>
      <c r="T656" s="152">
        <f>S656*H656</f>
        <v>0</v>
      </c>
      <c r="AR656" s="28" t="s">
        <v>253</v>
      </c>
      <c r="AT656" s="28" t="s">
        <v>248</v>
      </c>
      <c r="AU656" s="28" t="s">
        <v>86</v>
      </c>
      <c r="AY656" s="17" t="s">
        <v>246</v>
      </c>
      <c r="BE656" s="29">
        <f>IF(N656="základní",J656,0)</f>
        <v>0</v>
      </c>
      <c r="BF656" s="29">
        <f>IF(N656="snížená",J656,0)</f>
        <v>0</v>
      </c>
      <c r="BG656" s="29">
        <f>IF(N656="zákl. přenesená",J656,0)</f>
        <v>0</v>
      </c>
      <c r="BH656" s="29">
        <f>IF(N656="sníž. přenesená",J656,0)</f>
        <v>0</v>
      </c>
      <c r="BI656" s="29">
        <f>IF(N656="nulová",J656,0)</f>
        <v>0</v>
      </c>
      <c r="BJ656" s="17" t="s">
        <v>8</v>
      </c>
      <c r="BK656" s="29">
        <f>ROUND(I656*H656,0)</f>
        <v>0</v>
      </c>
      <c r="BL656" s="17" t="s">
        <v>253</v>
      </c>
      <c r="BM656" s="28" t="s">
        <v>906</v>
      </c>
    </row>
    <row r="657" spans="2:65" s="12" customFormat="1" x14ac:dyDescent="0.2">
      <c r="B657" s="153"/>
      <c r="D657" s="154" t="s">
        <v>255</v>
      </c>
      <c r="E657" s="30" t="s">
        <v>1</v>
      </c>
      <c r="F657" s="155" t="s">
        <v>865</v>
      </c>
      <c r="H657" s="156">
        <v>0.18</v>
      </c>
      <c r="L657" s="153"/>
      <c r="M657" s="157"/>
      <c r="T657" s="158"/>
      <c r="AT657" s="30" t="s">
        <v>255</v>
      </c>
      <c r="AU657" s="30" t="s">
        <v>86</v>
      </c>
      <c r="AV657" s="12" t="s">
        <v>86</v>
      </c>
      <c r="AW657" s="12" t="s">
        <v>33</v>
      </c>
      <c r="AX657" s="12" t="s">
        <v>77</v>
      </c>
      <c r="AY657" s="30" t="s">
        <v>246</v>
      </c>
    </row>
    <row r="658" spans="2:65" s="12" customFormat="1" x14ac:dyDescent="0.2">
      <c r="B658" s="153"/>
      <c r="D658" s="154" t="s">
        <v>255</v>
      </c>
      <c r="E658" s="30" t="s">
        <v>1</v>
      </c>
      <c r="F658" s="155" t="s">
        <v>875</v>
      </c>
      <c r="H658" s="156">
        <v>8.5310000000000006</v>
      </c>
      <c r="L658" s="153"/>
      <c r="M658" s="157"/>
      <c r="T658" s="158"/>
      <c r="AT658" s="30" t="s">
        <v>255</v>
      </c>
      <c r="AU658" s="30" t="s">
        <v>86</v>
      </c>
      <c r="AV658" s="12" t="s">
        <v>86</v>
      </c>
      <c r="AW658" s="12" t="s">
        <v>33</v>
      </c>
      <c r="AX658" s="12" t="s">
        <v>77</v>
      </c>
      <c r="AY658" s="30" t="s">
        <v>246</v>
      </c>
    </row>
    <row r="659" spans="2:65" s="12" customFormat="1" x14ac:dyDescent="0.2">
      <c r="B659" s="153"/>
      <c r="D659" s="154" t="s">
        <v>255</v>
      </c>
      <c r="E659" s="30" t="s">
        <v>1</v>
      </c>
      <c r="F659" s="155" t="s">
        <v>876</v>
      </c>
      <c r="H659" s="156">
        <v>6.3230000000000004</v>
      </c>
      <c r="L659" s="153"/>
      <c r="M659" s="157"/>
      <c r="T659" s="158"/>
      <c r="AT659" s="30" t="s">
        <v>255</v>
      </c>
      <c r="AU659" s="30" t="s">
        <v>86</v>
      </c>
      <c r="AV659" s="12" t="s">
        <v>86</v>
      </c>
      <c r="AW659" s="12" t="s">
        <v>33</v>
      </c>
      <c r="AX659" s="12" t="s">
        <v>77</v>
      </c>
      <c r="AY659" s="30" t="s">
        <v>246</v>
      </c>
    </row>
    <row r="660" spans="2:65" s="13" customFormat="1" x14ac:dyDescent="0.2">
      <c r="B660" s="159"/>
      <c r="D660" s="154" t="s">
        <v>255</v>
      </c>
      <c r="E660" s="32" t="s">
        <v>1</v>
      </c>
      <c r="F660" s="160" t="s">
        <v>262</v>
      </c>
      <c r="H660" s="161">
        <v>15.034000000000001</v>
      </c>
      <c r="L660" s="159"/>
      <c r="M660" s="162"/>
      <c r="T660" s="163"/>
      <c r="AT660" s="32" t="s">
        <v>255</v>
      </c>
      <c r="AU660" s="32" t="s">
        <v>86</v>
      </c>
      <c r="AV660" s="13" t="s">
        <v>263</v>
      </c>
      <c r="AW660" s="13" t="s">
        <v>33</v>
      </c>
      <c r="AX660" s="13" t="s">
        <v>8</v>
      </c>
      <c r="AY660" s="32" t="s">
        <v>246</v>
      </c>
    </row>
    <row r="661" spans="2:65" s="1" customFormat="1" ht="16.5" customHeight="1" x14ac:dyDescent="0.2">
      <c r="B661" s="50"/>
      <c r="C661" s="143" t="s">
        <v>907</v>
      </c>
      <c r="D661" s="143" t="s">
        <v>248</v>
      </c>
      <c r="E661" s="144" t="s">
        <v>908</v>
      </c>
      <c r="F661" s="145" t="s">
        <v>909</v>
      </c>
      <c r="G661" s="146" t="s">
        <v>251</v>
      </c>
      <c r="H661" s="147">
        <v>17.809999999999999</v>
      </c>
      <c r="I661" s="27"/>
      <c r="J661" s="148">
        <f>ROUND(I661*H661,0)</f>
        <v>0</v>
      </c>
      <c r="K661" s="145" t="s">
        <v>252</v>
      </c>
      <c r="L661" s="50"/>
      <c r="M661" s="149" t="s">
        <v>1</v>
      </c>
      <c r="N661" s="150" t="s">
        <v>42</v>
      </c>
      <c r="P661" s="151">
        <f>O661*H661</f>
        <v>0</v>
      </c>
      <c r="Q661" s="151">
        <v>1.60725E-2</v>
      </c>
      <c r="R661" s="151">
        <f>Q661*H661</f>
        <v>0.286251225</v>
      </c>
      <c r="S661" s="151">
        <v>0</v>
      </c>
      <c r="T661" s="152">
        <f>S661*H661</f>
        <v>0</v>
      </c>
      <c r="AR661" s="28" t="s">
        <v>253</v>
      </c>
      <c r="AT661" s="28" t="s">
        <v>248</v>
      </c>
      <c r="AU661" s="28" t="s">
        <v>86</v>
      </c>
      <c r="AY661" s="17" t="s">
        <v>246</v>
      </c>
      <c r="BE661" s="29">
        <f>IF(N661="základní",J661,0)</f>
        <v>0</v>
      </c>
      <c r="BF661" s="29">
        <f>IF(N661="snížená",J661,0)</f>
        <v>0</v>
      </c>
      <c r="BG661" s="29">
        <f>IF(N661="zákl. přenesená",J661,0)</f>
        <v>0</v>
      </c>
      <c r="BH661" s="29">
        <f>IF(N661="sníž. přenesená",J661,0)</f>
        <v>0</v>
      </c>
      <c r="BI661" s="29">
        <f>IF(N661="nulová",J661,0)</f>
        <v>0</v>
      </c>
      <c r="BJ661" s="17" t="s">
        <v>8</v>
      </c>
      <c r="BK661" s="29">
        <f>ROUND(I661*H661,0)</f>
        <v>0</v>
      </c>
      <c r="BL661" s="17" t="s">
        <v>253</v>
      </c>
      <c r="BM661" s="28" t="s">
        <v>910</v>
      </c>
    </row>
    <row r="662" spans="2:65" s="12" customFormat="1" x14ac:dyDescent="0.2">
      <c r="B662" s="153"/>
      <c r="D662" s="154" t="s">
        <v>255</v>
      </c>
      <c r="E662" s="30" t="s">
        <v>1</v>
      </c>
      <c r="F662" s="155" t="s">
        <v>911</v>
      </c>
      <c r="H662" s="156">
        <v>6.0839999999999996</v>
      </c>
      <c r="L662" s="153"/>
      <c r="M662" s="157"/>
      <c r="T662" s="158"/>
      <c r="AT662" s="30" t="s">
        <v>255</v>
      </c>
      <c r="AU662" s="30" t="s">
        <v>86</v>
      </c>
      <c r="AV662" s="12" t="s">
        <v>86</v>
      </c>
      <c r="AW662" s="12" t="s">
        <v>33</v>
      </c>
      <c r="AX662" s="12" t="s">
        <v>77</v>
      </c>
      <c r="AY662" s="30" t="s">
        <v>246</v>
      </c>
    </row>
    <row r="663" spans="2:65" s="12" customFormat="1" x14ac:dyDescent="0.2">
      <c r="B663" s="153"/>
      <c r="D663" s="154" t="s">
        <v>255</v>
      </c>
      <c r="E663" s="30" t="s">
        <v>1</v>
      </c>
      <c r="F663" s="155" t="s">
        <v>912</v>
      </c>
      <c r="H663" s="156">
        <v>11.726000000000001</v>
      </c>
      <c r="L663" s="153"/>
      <c r="M663" s="157"/>
      <c r="T663" s="158"/>
      <c r="AT663" s="30" t="s">
        <v>255</v>
      </c>
      <c r="AU663" s="30" t="s">
        <v>86</v>
      </c>
      <c r="AV663" s="12" t="s">
        <v>86</v>
      </c>
      <c r="AW663" s="12" t="s">
        <v>33</v>
      </c>
      <c r="AX663" s="12" t="s">
        <v>77</v>
      </c>
      <c r="AY663" s="30" t="s">
        <v>246</v>
      </c>
    </row>
    <row r="664" spans="2:65" s="13" customFormat="1" x14ac:dyDescent="0.2">
      <c r="B664" s="159"/>
      <c r="D664" s="154" t="s">
        <v>255</v>
      </c>
      <c r="E664" s="32" t="s">
        <v>1</v>
      </c>
      <c r="F664" s="160" t="s">
        <v>857</v>
      </c>
      <c r="H664" s="161">
        <v>17.809999999999999</v>
      </c>
      <c r="L664" s="159"/>
      <c r="M664" s="162"/>
      <c r="T664" s="163"/>
      <c r="AT664" s="32" t="s">
        <v>255</v>
      </c>
      <c r="AU664" s="32" t="s">
        <v>86</v>
      </c>
      <c r="AV664" s="13" t="s">
        <v>263</v>
      </c>
      <c r="AW664" s="13" t="s">
        <v>33</v>
      </c>
      <c r="AX664" s="13" t="s">
        <v>8</v>
      </c>
      <c r="AY664" s="32" t="s">
        <v>246</v>
      </c>
    </row>
    <row r="665" spans="2:65" s="1" customFormat="1" ht="16.5" customHeight="1" x14ac:dyDescent="0.2">
      <c r="B665" s="50"/>
      <c r="C665" s="143" t="s">
        <v>913</v>
      </c>
      <c r="D665" s="143" t="s">
        <v>248</v>
      </c>
      <c r="E665" s="144" t="s">
        <v>914</v>
      </c>
      <c r="F665" s="145" t="s">
        <v>915</v>
      </c>
      <c r="G665" s="146" t="s">
        <v>251</v>
      </c>
      <c r="H665" s="147">
        <v>17.809999999999999</v>
      </c>
      <c r="I665" s="27"/>
      <c r="J665" s="148">
        <f>ROUND(I665*H665,0)</f>
        <v>0</v>
      </c>
      <c r="K665" s="145" t="s">
        <v>252</v>
      </c>
      <c r="L665" s="50"/>
      <c r="M665" s="149" t="s">
        <v>1</v>
      </c>
      <c r="N665" s="150" t="s">
        <v>42</v>
      </c>
      <c r="P665" s="151">
        <f>O665*H665</f>
        <v>0</v>
      </c>
      <c r="Q665" s="151">
        <v>0</v>
      </c>
      <c r="R665" s="151">
        <f>Q665*H665</f>
        <v>0</v>
      </c>
      <c r="S665" s="151">
        <v>0</v>
      </c>
      <c r="T665" s="152">
        <f>S665*H665</f>
        <v>0</v>
      </c>
      <c r="AR665" s="28" t="s">
        <v>253</v>
      </c>
      <c r="AT665" s="28" t="s">
        <v>248</v>
      </c>
      <c r="AU665" s="28" t="s">
        <v>86</v>
      </c>
      <c r="AY665" s="17" t="s">
        <v>246</v>
      </c>
      <c r="BE665" s="29">
        <f>IF(N665="základní",J665,0)</f>
        <v>0</v>
      </c>
      <c r="BF665" s="29">
        <f>IF(N665="snížená",J665,0)</f>
        <v>0</v>
      </c>
      <c r="BG665" s="29">
        <f>IF(N665="zákl. přenesená",J665,0)</f>
        <v>0</v>
      </c>
      <c r="BH665" s="29">
        <f>IF(N665="sníž. přenesená",J665,0)</f>
        <v>0</v>
      </c>
      <c r="BI665" s="29">
        <f>IF(N665="nulová",J665,0)</f>
        <v>0</v>
      </c>
      <c r="BJ665" s="17" t="s">
        <v>8</v>
      </c>
      <c r="BK665" s="29">
        <f>ROUND(I665*H665,0)</f>
        <v>0</v>
      </c>
      <c r="BL665" s="17" t="s">
        <v>253</v>
      </c>
      <c r="BM665" s="28" t="s">
        <v>916</v>
      </c>
    </row>
    <row r="666" spans="2:65" s="1" customFormat="1" ht="16.5" customHeight="1" x14ac:dyDescent="0.2">
      <c r="B666" s="50"/>
      <c r="C666" s="143" t="s">
        <v>917</v>
      </c>
      <c r="D666" s="143" t="s">
        <v>248</v>
      </c>
      <c r="E666" s="144" t="s">
        <v>918</v>
      </c>
      <c r="F666" s="145" t="s">
        <v>919</v>
      </c>
      <c r="G666" s="146" t="s">
        <v>319</v>
      </c>
      <c r="H666" s="147">
        <v>0.46700000000000003</v>
      </c>
      <c r="I666" s="27"/>
      <c r="J666" s="148">
        <f>ROUND(I666*H666,0)</f>
        <v>0</v>
      </c>
      <c r="K666" s="145" t="s">
        <v>252</v>
      </c>
      <c r="L666" s="50"/>
      <c r="M666" s="149" t="s">
        <v>1</v>
      </c>
      <c r="N666" s="150" t="s">
        <v>42</v>
      </c>
      <c r="P666" s="151">
        <f>O666*H666</f>
        <v>0</v>
      </c>
      <c r="Q666" s="151">
        <v>1.03160908</v>
      </c>
      <c r="R666" s="151">
        <f>Q666*H666</f>
        <v>0.48176144036000002</v>
      </c>
      <c r="S666" s="151">
        <v>0</v>
      </c>
      <c r="T666" s="152">
        <f>S666*H666</f>
        <v>0</v>
      </c>
      <c r="AR666" s="28" t="s">
        <v>253</v>
      </c>
      <c r="AT666" s="28" t="s">
        <v>248</v>
      </c>
      <c r="AU666" s="28" t="s">
        <v>86</v>
      </c>
      <c r="AY666" s="17" t="s">
        <v>246</v>
      </c>
      <c r="BE666" s="29">
        <f>IF(N666="základní",J666,0)</f>
        <v>0</v>
      </c>
      <c r="BF666" s="29">
        <f>IF(N666="snížená",J666,0)</f>
        <v>0</v>
      </c>
      <c r="BG666" s="29">
        <f>IF(N666="zákl. přenesená",J666,0)</f>
        <v>0</v>
      </c>
      <c r="BH666" s="29">
        <f>IF(N666="sníž. přenesená",J666,0)</f>
        <v>0</v>
      </c>
      <c r="BI666" s="29">
        <f>IF(N666="nulová",J666,0)</f>
        <v>0</v>
      </c>
      <c r="BJ666" s="17" t="s">
        <v>8</v>
      </c>
      <c r="BK666" s="29">
        <f>ROUND(I666*H666,0)</f>
        <v>0</v>
      </c>
      <c r="BL666" s="17" t="s">
        <v>253</v>
      </c>
      <c r="BM666" s="28" t="s">
        <v>920</v>
      </c>
    </row>
    <row r="667" spans="2:65" s="12" customFormat="1" x14ac:dyDescent="0.2">
      <c r="B667" s="153"/>
      <c r="D667" s="154" t="s">
        <v>255</v>
      </c>
      <c r="E667" s="30" t="s">
        <v>1</v>
      </c>
      <c r="F667" s="155" t="s">
        <v>921</v>
      </c>
      <c r="H667" s="156">
        <v>0.46600000000000003</v>
      </c>
      <c r="L667" s="153"/>
      <c r="M667" s="157"/>
      <c r="T667" s="158"/>
      <c r="AT667" s="30" t="s">
        <v>255</v>
      </c>
      <c r="AU667" s="30" t="s">
        <v>86</v>
      </c>
      <c r="AV667" s="12" t="s">
        <v>86</v>
      </c>
      <c r="AW667" s="12" t="s">
        <v>33</v>
      </c>
      <c r="AX667" s="12" t="s">
        <v>77</v>
      </c>
      <c r="AY667" s="30" t="s">
        <v>246</v>
      </c>
    </row>
    <row r="668" spans="2:65" s="12" customFormat="1" x14ac:dyDescent="0.2">
      <c r="B668" s="153"/>
      <c r="D668" s="154" t="s">
        <v>255</v>
      </c>
      <c r="E668" s="30" t="s">
        <v>1</v>
      </c>
      <c r="F668" s="155" t="s">
        <v>922</v>
      </c>
      <c r="H668" s="156">
        <v>1E-3</v>
      </c>
      <c r="L668" s="153"/>
      <c r="M668" s="157"/>
      <c r="T668" s="158"/>
      <c r="AT668" s="30" t="s">
        <v>255</v>
      </c>
      <c r="AU668" s="30" t="s">
        <v>86</v>
      </c>
      <c r="AV668" s="12" t="s">
        <v>86</v>
      </c>
      <c r="AW668" s="12" t="s">
        <v>33</v>
      </c>
      <c r="AX668" s="12" t="s">
        <v>77</v>
      </c>
      <c r="AY668" s="30" t="s">
        <v>246</v>
      </c>
    </row>
    <row r="669" spans="2:65" s="13" customFormat="1" x14ac:dyDescent="0.2">
      <c r="B669" s="159"/>
      <c r="D669" s="154" t="s">
        <v>255</v>
      </c>
      <c r="E669" s="32" t="s">
        <v>1</v>
      </c>
      <c r="F669" s="160" t="s">
        <v>923</v>
      </c>
      <c r="H669" s="161">
        <v>0.46700000000000003</v>
      </c>
      <c r="L669" s="159"/>
      <c r="M669" s="162"/>
      <c r="T669" s="163"/>
      <c r="AT669" s="32" t="s">
        <v>255</v>
      </c>
      <c r="AU669" s="32" t="s">
        <v>86</v>
      </c>
      <c r="AV669" s="13" t="s">
        <v>263</v>
      </c>
      <c r="AW669" s="13" t="s">
        <v>33</v>
      </c>
      <c r="AX669" s="13" t="s">
        <v>8</v>
      </c>
      <c r="AY669" s="32" t="s">
        <v>246</v>
      </c>
    </row>
    <row r="670" spans="2:65" s="1" customFormat="1" ht="16.5" customHeight="1" x14ac:dyDescent="0.2">
      <c r="B670" s="50"/>
      <c r="C670" s="143" t="s">
        <v>924</v>
      </c>
      <c r="D670" s="143" t="s">
        <v>248</v>
      </c>
      <c r="E670" s="144" t="s">
        <v>925</v>
      </c>
      <c r="F670" s="145" t="s">
        <v>926</v>
      </c>
      <c r="G670" s="146" t="s">
        <v>319</v>
      </c>
      <c r="H670" s="147">
        <v>6.4930000000000003</v>
      </c>
      <c r="I670" s="27"/>
      <c r="J670" s="148">
        <f>ROUND(I670*H670,0)</f>
        <v>0</v>
      </c>
      <c r="K670" s="145" t="s">
        <v>252</v>
      </c>
      <c r="L670" s="50"/>
      <c r="M670" s="149" t="s">
        <v>1</v>
      </c>
      <c r="N670" s="150" t="s">
        <v>42</v>
      </c>
      <c r="P670" s="151">
        <f>O670*H670</f>
        <v>0</v>
      </c>
      <c r="Q670" s="151">
        <v>1.0627727796999999</v>
      </c>
      <c r="R670" s="151">
        <f>Q670*H670</f>
        <v>6.9005836585921001</v>
      </c>
      <c r="S670" s="151">
        <v>0</v>
      </c>
      <c r="T670" s="152">
        <f>S670*H670</f>
        <v>0</v>
      </c>
      <c r="AR670" s="28" t="s">
        <v>253</v>
      </c>
      <c r="AT670" s="28" t="s">
        <v>248</v>
      </c>
      <c r="AU670" s="28" t="s">
        <v>86</v>
      </c>
      <c r="AY670" s="17" t="s">
        <v>246</v>
      </c>
      <c r="BE670" s="29">
        <f>IF(N670="základní",J670,0)</f>
        <v>0</v>
      </c>
      <c r="BF670" s="29">
        <f>IF(N670="snížená",J670,0)</f>
        <v>0</v>
      </c>
      <c r="BG670" s="29">
        <f>IF(N670="zákl. přenesená",J670,0)</f>
        <v>0</v>
      </c>
      <c r="BH670" s="29">
        <f>IF(N670="sníž. přenesená",J670,0)</f>
        <v>0</v>
      </c>
      <c r="BI670" s="29">
        <f>IF(N670="nulová",J670,0)</f>
        <v>0</v>
      </c>
      <c r="BJ670" s="17" t="s">
        <v>8</v>
      </c>
      <c r="BK670" s="29">
        <f>ROUND(I670*H670,0)</f>
        <v>0</v>
      </c>
      <c r="BL670" s="17" t="s">
        <v>253</v>
      </c>
      <c r="BM670" s="28" t="s">
        <v>927</v>
      </c>
    </row>
    <row r="671" spans="2:65" s="12" customFormat="1" x14ac:dyDescent="0.2">
      <c r="B671" s="153"/>
      <c r="D671" s="154" t="s">
        <v>255</v>
      </c>
      <c r="E671" s="30" t="s">
        <v>1</v>
      </c>
      <c r="F671" s="155" t="s">
        <v>928</v>
      </c>
      <c r="H671" s="156">
        <v>5.8940000000000001</v>
      </c>
      <c r="L671" s="153"/>
      <c r="M671" s="157"/>
      <c r="T671" s="158"/>
      <c r="AT671" s="30" t="s">
        <v>255</v>
      </c>
      <c r="AU671" s="30" t="s">
        <v>86</v>
      </c>
      <c r="AV671" s="12" t="s">
        <v>86</v>
      </c>
      <c r="AW671" s="12" t="s">
        <v>33</v>
      </c>
      <c r="AX671" s="12" t="s">
        <v>77</v>
      </c>
      <c r="AY671" s="30" t="s">
        <v>246</v>
      </c>
    </row>
    <row r="672" spans="2:65" s="12" customFormat="1" x14ac:dyDescent="0.2">
      <c r="B672" s="153"/>
      <c r="D672" s="154" t="s">
        <v>255</v>
      </c>
      <c r="E672" s="30" t="s">
        <v>1</v>
      </c>
      <c r="F672" s="155" t="s">
        <v>929</v>
      </c>
      <c r="H672" s="156">
        <v>7.0000000000000001E-3</v>
      </c>
      <c r="L672" s="153"/>
      <c r="M672" s="157"/>
      <c r="T672" s="158"/>
      <c r="AT672" s="30" t="s">
        <v>255</v>
      </c>
      <c r="AU672" s="30" t="s">
        <v>86</v>
      </c>
      <c r="AV672" s="12" t="s">
        <v>86</v>
      </c>
      <c r="AW672" s="12" t="s">
        <v>33</v>
      </c>
      <c r="AX672" s="12" t="s">
        <v>77</v>
      </c>
      <c r="AY672" s="30" t="s">
        <v>246</v>
      </c>
    </row>
    <row r="673" spans="2:65" s="12" customFormat="1" ht="22.5" x14ac:dyDescent="0.2">
      <c r="B673" s="153"/>
      <c r="D673" s="154" t="s">
        <v>255</v>
      </c>
      <c r="E673" s="30" t="s">
        <v>1</v>
      </c>
      <c r="F673" s="155" t="s">
        <v>930</v>
      </c>
      <c r="H673" s="156">
        <v>6.0999999999999999E-2</v>
      </c>
      <c r="L673" s="153"/>
      <c r="M673" s="157"/>
      <c r="T673" s="158"/>
      <c r="AT673" s="30" t="s">
        <v>255</v>
      </c>
      <c r="AU673" s="30" t="s">
        <v>86</v>
      </c>
      <c r="AV673" s="12" t="s">
        <v>86</v>
      </c>
      <c r="AW673" s="12" t="s">
        <v>33</v>
      </c>
      <c r="AX673" s="12" t="s">
        <v>77</v>
      </c>
      <c r="AY673" s="30" t="s">
        <v>246</v>
      </c>
    </row>
    <row r="674" spans="2:65" s="12" customFormat="1" x14ac:dyDescent="0.2">
      <c r="B674" s="153"/>
      <c r="D674" s="154" t="s">
        <v>255</v>
      </c>
      <c r="E674" s="30" t="s">
        <v>1</v>
      </c>
      <c r="F674" s="155" t="s">
        <v>931</v>
      </c>
      <c r="H674" s="156">
        <v>8.0000000000000002E-3</v>
      </c>
      <c r="L674" s="153"/>
      <c r="M674" s="157"/>
      <c r="T674" s="158"/>
      <c r="AT674" s="30" t="s">
        <v>255</v>
      </c>
      <c r="AU674" s="30" t="s">
        <v>86</v>
      </c>
      <c r="AV674" s="12" t="s">
        <v>86</v>
      </c>
      <c r="AW674" s="12" t="s">
        <v>33</v>
      </c>
      <c r="AX674" s="12" t="s">
        <v>77</v>
      </c>
      <c r="AY674" s="30" t="s">
        <v>246</v>
      </c>
    </row>
    <row r="675" spans="2:65" s="12" customFormat="1" x14ac:dyDescent="0.2">
      <c r="B675" s="153"/>
      <c r="D675" s="154" t="s">
        <v>255</v>
      </c>
      <c r="E675" s="30" t="s">
        <v>1</v>
      </c>
      <c r="F675" s="155" t="s">
        <v>932</v>
      </c>
      <c r="H675" s="156">
        <v>0.33800000000000002</v>
      </c>
      <c r="L675" s="153"/>
      <c r="M675" s="157"/>
      <c r="T675" s="158"/>
      <c r="AT675" s="30" t="s">
        <v>255</v>
      </c>
      <c r="AU675" s="30" t="s">
        <v>86</v>
      </c>
      <c r="AV675" s="12" t="s">
        <v>86</v>
      </c>
      <c r="AW675" s="12" t="s">
        <v>33</v>
      </c>
      <c r="AX675" s="12" t="s">
        <v>77</v>
      </c>
      <c r="AY675" s="30" t="s">
        <v>246</v>
      </c>
    </row>
    <row r="676" spans="2:65" s="12" customFormat="1" x14ac:dyDescent="0.2">
      <c r="B676" s="153"/>
      <c r="D676" s="154" t="s">
        <v>255</v>
      </c>
      <c r="E676" s="30" t="s">
        <v>1</v>
      </c>
      <c r="F676" s="155" t="s">
        <v>933</v>
      </c>
      <c r="H676" s="156">
        <v>0.185</v>
      </c>
      <c r="L676" s="153"/>
      <c r="M676" s="157"/>
      <c r="T676" s="158"/>
      <c r="AT676" s="30" t="s">
        <v>255</v>
      </c>
      <c r="AU676" s="30" t="s">
        <v>86</v>
      </c>
      <c r="AV676" s="12" t="s">
        <v>86</v>
      </c>
      <c r="AW676" s="12" t="s">
        <v>33</v>
      </c>
      <c r="AX676" s="12" t="s">
        <v>77</v>
      </c>
      <c r="AY676" s="30" t="s">
        <v>246</v>
      </c>
    </row>
    <row r="677" spans="2:65" s="13" customFormat="1" ht="22.5" x14ac:dyDescent="0.2">
      <c r="B677" s="159"/>
      <c r="D677" s="154" t="s">
        <v>255</v>
      </c>
      <c r="E677" s="32" t="s">
        <v>1</v>
      </c>
      <c r="F677" s="160" t="s">
        <v>934</v>
      </c>
      <c r="H677" s="161">
        <v>6.4930000000000003</v>
      </c>
      <c r="L677" s="159"/>
      <c r="M677" s="162"/>
      <c r="T677" s="163"/>
      <c r="AT677" s="32" t="s">
        <v>255</v>
      </c>
      <c r="AU677" s="32" t="s">
        <v>86</v>
      </c>
      <c r="AV677" s="13" t="s">
        <v>263</v>
      </c>
      <c r="AW677" s="13" t="s">
        <v>33</v>
      </c>
      <c r="AX677" s="13" t="s">
        <v>8</v>
      </c>
      <c r="AY677" s="32" t="s">
        <v>246</v>
      </c>
    </row>
    <row r="678" spans="2:65" s="1" customFormat="1" ht="16.5" customHeight="1" x14ac:dyDescent="0.2">
      <c r="B678" s="50"/>
      <c r="C678" s="143" t="s">
        <v>935</v>
      </c>
      <c r="D678" s="143" t="s">
        <v>248</v>
      </c>
      <c r="E678" s="144" t="s">
        <v>936</v>
      </c>
      <c r="F678" s="145" t="s">
        <v>937</v>
      </c>
      <c r="G678" s="146" t="s">
        <v>251</v>
      </c>
      <c r="H678" s="147">
        <v>324.89400000000001</v>
      </c>
      <c r="I678" s="27"/>
      <c r="J678" s="148">
        <f>ROUND(I678*H678,0)</f>
        <v>0</v>
      </c>
      <c r="K678" s="145" t="s">
        <v>1</v>
      </c>
      <c r="L678" s="50"/>
      <c r="M678" s="149" t="s">
        <v>1</v>
      </c>
      <c r="N678" s="150" t="s">
        <v>42</v>
      </c>
      <c r="P678" s="151">
        <f>O678*H678</f>
        <v>0</v>
      </c>
      <c r="Q678" s="151">
        <v>3.3E-4</v>
      </c>
      <c r="R678" s="151">
        <f>Q678*H678</f>
        <v>0.10721502000000001</v>
      </c>
      <c r="S678" s="151">
        <v>0</v>
      </c>
      <c r="T678" s="152">
        <f>S678*H678</f>
        <v>0</v>
      </c>
      <c r="AR678" s="28" t="s">
        <v>253</v>
      </c>
      <c r="AT678" s="28" t="s">
        <v>248</v>
      </c>
      <c r="AU678" s="28" t="s">
        <v>86</v>
      </c>
      <c r="AY678" s="17" t="s">
        <v>246</v>
      </c>
      <c r="BE678" s="29">
        <f>IF(N678="základní",J678,0)</f>
        <v>0</v>
      </c>
      <c r="BF678" s="29">
        <f>IF(N678="snížená",J678,0)</f>
        <v>0</v>
      </c>
      <c r="BG678" s="29">
        <f>IF(N678="zákl. přenesená",J678,0)</f>
        <v>0</v>
      </c>
      <c r="BH678" s="29">
        <f>IF(N678="sníž. přenesená",J678,0)</f>
        <v>0</v>
      </c>
      <c r="BI678" s="29">
        <f>IF(N678="nulová",J678,0)</f>
        <v>0</v>
      </c>
      <c r="BJ678" s="17" t="s">
        <v>8</v>
      </c>
      <c r="BK678" s="29">
        <f>ROUND(I678*H678,0)</f>
        <v>0</v>
      </c>
      <c r="BL678" s="17" t="s">
        <v>253</v>
      </c>
      <c r="BM678" s="28" t="s">
        <v>938</v>
      </c>
    </row>
    <row r="679" spans="2:65" s="12" customFormat="1" x14ac:dyDescent="0.2">
      <c r="B679" s="153"/>
      <c r="D679" s="154" t="s">
        <v>255</v>
      </c>
      <c r="E679" s="30" t="s">
        <v>1</v>
      </c>
      <c r="F679" s="155" t="s">
        <v>196</v>
      </c>
      <c r="H679" s="156">
        <v>324.89400000000001</v>
      </c>
      <c r="L679" s="153"/>
      <c r="M679" s="157"/>
      <c r="T679" s="158"/>
      <c r="AT679" s="30" t="s">
        <v>255</v>
      </c>
      <c r="AU679" s="30" t="s">
        <v>86</v>
      </c>
      <c r="AV679" s="12" t="s">
        <v>86</v>
      </c>
      <c r="AW679" s="12" t="s">
        <v>33</v>
      </c>
      <c r="AX679" s="12" t="s">
        <v>8</v>
      </c>
      <c r="AY679" s="30" t="s">
        <v>246</v>
      </c>
    </row>
    <row r="680" spans="2:65" s="1" customFormat="1" ht="24.2" customHeight="1" x14ac:dyDescent="0.2">
      <c r="B680" s="50"/>
      <c r="C680" s="143" t="s">
        <v>939</v>
      </c>
      <c r="D680" s="143" t="s">
        <v>248</v>
      </c>
      <c r="E680" s="144" t="s">
        <v>940</v>
      </c>
      <c r="F680" s="145" t="s">
        <v>941</v>
      </c>
      <c r="G680" s="146" t="s">
        <v>251</v>
      </c>
      <c r="H680" s="147">
        <v>324.89400000000001</v>
      </c>
      <c r="I680" s="27"/>
      <c r="J680" s="148">
        <f>ROUND(I680*H680,0)</f>
        <v>0</v>
      </c>
      <c r="K680" s="145" t="s">
        <v>1</v>
      </c>
      <c r="L680" s="50"/>
      <c r="M680" s="149" t="s">
        <v>1</v>
      </c>
      <c r="N680" s="150" t="s">
        <v>42</v>
      </c>
      <c r="P680" s="151">
        <f>O680*H680</f>
        <v>0</v>
      </c>
      <c r="Q680" s="151">
        <v>9.7900000000000001E-2</v>
      </c>
      <c r="R680" s="151">
        <f>Q680*H680</f>
        <v>31.8071226</v>
      </c>
      <c r="S680" s="151">
        <v>0</v>
      </c>
      <c r="T680" s="152">
        <f>S680*H680</f>
        <v>0</v>
      </c>
      <c r="AR680" s="28" t="s">
        <v>253</v>
      </c>
      <c r="AT680" s="28" t="s">
        <v>248</v>
      </c>
      <c r="AU680" s="28" t="s">
        <v>86</v>
      </c>
      <c r="AY680" s="17" t="s">
        <v>246</v>
      </c>
      <c r="BE680" s="29">
        <f>IF(N680="základní",J680,0)</f>
        <v>0</v>
      </c>
      <c r="BF680" s="29">
        <f>IF(N680="snížená",J680,0)</f>
        <v>0</v>
      </c>
      <c r="BG680" s="29">
        <f>IF(N680="zákl. přenesená",J680,0)</f>
        <v>0</v>
      </c>
      <c r="BH680" s="29">
        <f>IF(N680="sníž. přenesená",J680,0)</f>
        <v>0</v>
      </c>
      <c r="BI680" s="29">
        <f>IF(N680="nulová",J680,0)</f>
        <v>0</v>
      </c>
      <c r="BJ680" s="17" t="s">
        <v>8</v>
      </c>
      <c r="BK680" s="29">
        <f>ROUND(I680*H680,0)</f>
        <v>0</v>
      </c>
      <c r="BL680" s="17" t="s">
        <v>253</v>
      </c>
      <c r="BM680" s="28" t="s">
        <v>942</v>
      </c>
    </row>
    <row r="681" spans="2:65" s="12" customFormat="1" x14ac:dyDescent="0.2">
      <c r="B681" s="153"/>
      <c r="D681" s="154" t="s">
        <v>255</v>
      </c>
      <c r="E681" s="30" t="s">
        <v>1</v>
      </c>
      <c r="F681" s="155" t="s">
        <v>943</v>
      </c>
      <c r="H681" s="156">
        <v>94.503</v>
      </c>
      <c r="L681" s="153"/>
      <c r="M681" s="157"/>
      <c r="T681" s="158"/>
      <c r="AT681" s="30" t="s">
        <v>255</v>
      </c>
      <c r="AU681" s="30" t="s">
        <v>86</v>
      </c>
      <c r="AV681" s="12" t="s">
        <v>86</v>
      </c>
      <c r="AW681" s="12" t="s">
        <v>33</v>
      </c>
      <c r="AX681" s="12" t="s">
        <v>77</v>
      </c>
      <c r="AY681" s="30" t="s">
        <v>246</v>
      </c>
    </row>
    <row r="682" spans="2:65" s="12" customFormat="1" x14ac:dyDescent="0.2">
      <c r="B682" s="153"/>
      <c r="D682" s="154" t="s">
        <v>255</v>
      </c>
      <c r="E682" s="30" t="s">
        <v>1</v>
      </c>
      <c r="F682" s="155" t="s">
        <v>944</v>
      </c>
      <c r="H682" s="156">
        <v>230.39099999999999</v>
      </c>
      <c r="L682" s="153"/>
      <c r="M682" s="157"/>
      <c r="T682" s="158"/>
      <c r="AT682" s="30" t="s">
        <v>255</v>
      </c>
      <c r="AU682" s="30" t="s">
        <v>86</v>
      </c>
      <c r="AV682" s="12" t="s">
        <v>86</v>
      </c>
      <c r="AW682" s="12" t="s">
        <v>33</v>
      </c>
      <c r="AX682" s="12" t="s">
        <v>77</v>
      </c>
      <c r="AY682" s="30" t="s">
        <v>246</v>
      </c>
    </row>
    <row r="683" spans="2:65" s="13" customFormat="1" x14ac:dyDescent="0.2">
      <c r="B683" s="159"/>
      <c r="D683" s="154" t="s">
        <v>255</v>
      </c>
      <c r="E683" s="32" t="s">
        <v>196</v>
      </c>
      <c r="F683" s="160" t="s">
        <v>857</v>
      </c>
      <c r="H683" s="161">
        <v>324.89400000000001</v>
      </c>
      <c r="L683" s="159"/>
      <c r="M683" s="162"/>
      <c r="T683" s="163"/>
      <c r="AT683" s="32" t="s">
        <v>255</v>
      </c>
      <c r="AU683" s="32" t="s">
        <v>86</v>
      </c>
      <c r="AV683" s="13" t="s">
        <v>263</v>
      </c>
      <c r="AW683" s="13" t="s">
        <v>33</v>
      </c>
      <c r="AX683" s="13" t="s">
        <v>8</v>
      </c>
      <c r="AY683" s="32" t="s">
        <v>246</v>
      </c>
    </row>
    <row r="684" spans="2:65" s="1" customFormat="1" ht="33" customHeight="1" x14ac:dyDescent="0.2">
      <c r="B684" s="50"/>
      <c r="C684" s="143" t="s">
        <v>945</v>
      </c>
      <c r="D684" s="143" t="s">
        <v>248</v>
      </c>
      <c r="E684" s="144" t="s">
        <v>946</v>
      </c>
      <c r="F684" s="145" t="s">
        <v>947</v>
      </c>
      <c r="G684" s="146" t="s">
        <v>274</v>
      </c>
      <c r="H684" s="147">
        <v>154.02000000000001</v>
      </c>
      <c r="I684" s="27"/>
      <c r="J684" s="148">
        <f>ROUND(I684*H684,0)</f>
        <v>0</v>
      </c>
      <c r="K684" s="145" t="s">
        <v>252</v>
      </c>
      <c r="L684" s="50"/>
      <c r="M684" s="149" t="s">
        <v>1</v>
      </c>
      <c r="N684" s="150" t="s">
        <v>42</v>
      </c>
      <c r="P684" s="151">
        <f>O684*H684</f>
        <v>0</v>
      </c>
      <c r="Q684" s="151">
        <v>2.0999999999999999E-5</v>
      </c>
      <c r="R684" s="151">
        <f>Q684*H684</f>
        <v>3.23442E-3</v>
      </c>
      <c r="S684" s="151">
        <v>0</v>
      </c>
      <c r="T684" s="152">
        <f>S684*H684</f>
        <v>0</v>
      </c>
      <c r="AR684" s="28" t="s">
        <v>253</v>
      </c>
      <c r="AT684" s="28" t="s">
        <v>248</v>
      </c>
      <c r="AU684" s="28" t="s">
        <v>86</v>
      </c>
      <c r="AY684" s="17" t="s">
        <v>246</v>
      </c>
      <c r="BE684" s="29">
        <f>IF(N684="základní",J684,0)</f>
        <v>0</v>
      </c>
      <c r="BF684" s="29">
        <f>IF(N684="snížená",J684,0)</f>
        <v>0</v>
      </c>
      <c r="BG684" s="29">
        <f>IF(N684="zákl. přenesená",J684,0)</f>
        <v>0</v>
      </c>
      <c r="BH684" s="29">
        <f>IF(N684="sníž. přenesená",J684,0)</f>
        <v>0</v>
      </c>
      <c r="BI684" s="29">
        <f>IF(N684="nulová",J684,0)</f>
        <v>0</v>
      </c>
      <c r="BJ684" s="17" t="s">
        <v>8</v>
      </c>
      <c r="BK684" s="29">
        <f>ROUND(I684*H684,0)</f>
        <v>0</v>
      </c>
      <c r="BL684" s="17" t="s">
        <v>253</v>
      </c>
      <c r="BM684" s="28" t="s">
        <v>948</v>
      </c>
    </row>
    <row r="685" spans="2:65" s="12" customFormat="1" x14ac:dyDescent="0.2">
      <c r="B685" s="153"/>
      <c r="D685" s="154" t="s">
        <v>255</v>
      </c>
      <c r="E685" s="30" t="s">
        <v>1</v>
      </c>
      <c r="F685" s="155" t="s">
        <v>949</v>
      </c>
      <c r="H685" s="156">
        <v>56.3</v>
      </c>
      <c r="L685" s="153"/>
      <c r="M685" s="157"/>
      <c r="T685" s="158"/>
      <c r="AT685" s="30" t="s">
        <v>255</v>
      </c>
      <c r="AU685" s="30" t="s">
        <v>86</v>
      </c>
      <c r="AV685" s="12" t="s">
        <v>86</v>
      </c>
      <c r="AW685" s="12" t="s">
        <v>33</v>
      </c>
      <c r="AX685" s="12" t="s">
        <v>77</v>
      </c>
      <c r="AY685" s="30" t="s">
        <v>246</v>
      </c>
    </row>
    <row r="686" spans="2:65" s="12" customFormat="1" x14ac:dyDescent="0.2">
      <c r="B686" s="153"/>
      <c r="D686" s="154" t="s">
        <v>255</v>
      </c>
      <c r="E686" s="30" t="s">
        <v>1</v>
      </c>
      <c r="F686" s="155" t="s">
        <v>950</v>
      </c>
      <c r="H686" s="156">
        <v>97.72</v>
      </c>
      <c r="L686" s="153"/>
      <c r="M686" s="157"/>
      <c r="T686" s="158"/>
      <c r="AT686" s="30" t="s">
        <v>255</v>
      </c>
      <c r="AU686" s="30" t="s">
        <v>86</v>
      </c>
      <c r="AV686" s="12" t="s">
        <v>86</v>
      </c>
      <c r="AW686" s="12" t="s">
        <v>33</v>
      </c>
      <c r="AX686" s="12" t="s">
        <v>77</v>
      </c>
      <c r="AY686" s="30" t="s">
        <v>246</v>
      </c>
    </row>
    <row r="687" spans="2:65" s="13" customFormat="1" x14ac:dyDescent="0.2">
      <c r="B687" s="159"/>
      <c r="D687" s="154" t="s">
        <v>255</v>
      </c>
      <c r="E687" s="32" t="s">
        <v>1</v>
      </c>
      <c r="F687" s="160" t="s">
        <v>262</v>
      </c>
      <c r="H687" s="161">
        <v>154.02000000000001</v>
      </c>
      <c r="L687" s="159"/>
      <c r="M687" s="162"/>
      <c r="T687" s="163"/>
      <c r="AT687" s="32" t="s">
        <v>255</v>
      </c>
      <c r="AU687" s="32" t="s">
        <v>86</v>
      </c>
      <c r="AV687" s="13" t="s">
        <v>263</v>
      </c>
      <c r="AW687" s="13" t="s">
        <v>33</v>
      </c>
      <c r="AX687" s="13" t="s">
        <v>8</v>
      </c>
      <c r="AY687" s="32" t="s">
        <v>246</v>
      </c>
    </row>
    <row r="688" spans="2:65" s="1" customFormat="1" ht="24.2" customHeight="1" x14ac:dyDescent="0.2">
      <c r="B688" s="50"/>
      <c r="C688" s="143" t="s">
        <v>951</v>
      </c>
      <c r="D688" s="143" t="s">
        <v>248</v>
      </c>
      <c r="E688" s="144" t="s">
        <v>952</v>
      </c>
      <c r="F688" s="145" t="s">
        <v>953</v>
      </c>
      <c r="G688" s="146" t="s">
        <v>274</v>
      </c>
      <c r="H688" s="147">
        <v>128.21</v>
      </c>
      <c r="I688" s="27"/>
      <c r="J688" s="148">
        <f>ROUND(I688*H688,0)</f>
        <v>0</v>
      </c>
      <c r="K688" s="145" t="s">
        <v>252</v>
      </c>
      <c r="L688" s="50"/>
      <c r="M688" s="149" t="s">
        <v>1</v>
      </c>
      <c r="N688" s="150" t="s">
        <v>42</v>
      </c>
      <c r="P688" s="151">
        <f>O688*H688</f>
        <v>0</v>
      </c>
      <c r="Q688" s="151">
        <v>2.33E-4</v>
      </c>
      <c r="R688" s="151">
        <f>Q688*H688</f>
        <v>2.9872930000000002E-2</v>
      </c>
      <c r="S688" s="151">
        <v>0</v>
      </c>
      <c r="T688" s="152">
        <f>S688*H688</f>
        <v>0</v>
      </c>
      <c r="AR688" s="28" t="s">
        <v>253</v>
      </c>
      <c r="AT688" s="28" t="s">
        <v>248</v>
      </c>
      <c r="AU688" s="28" t="s">
        <v>86</v>
      </c>
      <c r="AY688" s="17" t="s">
        <v>246</v>
      </c>
      <c r="BE688" s="29">
        <f>IF(N688="základní",J688,0)</f>
        <v>0</v>
      </c>
      <c r="BF688" s="29">
        <f>IF(N688="snížená",J688,0)</f>
        <v>0</v>
      </c>
      <c r="BG688" s="29">
        <f>IF(N688="zákl. přenesená",J688,0)</f>
        <v>0</v>
      </c>
      <c r="BH688" s="29">
        <f>IF(N688="sníž. přenesená",J688,0)</f>
        <v>0</v>
      </c>
      <c r="BI688" s="29">
        <f>IF(N688="nulová",J688,0)</f>
        <v>0</v>
      </c>
      <c r="BJ688" s="17" t="s">
        <v>8</v>
      </c>
      <c r="BK688" s="29">
        <f>ROUND(I688*H688,0)</f>
        <v>0</v>
      </c>
      <c r="BL688" s="17" t="s">
        <v>253</v>
      </c>
      <c r="BM688" s="28" t="s">
        <v>954</v>
      </c>
    </row>
    <row r="689" spans="2:65" s="12" customFormat="1" x14ac:dyDescent="0.2">
      <c r="B689" s="153"/>
      <c r="D689" s="154" t="s">
        <v>255</v>
      </c>
      <c r="E689" s="30" t="s">
        <v>1</v>
      </c>
      <c r="F689" s="155" t="s">
        <v>955</v>
      </c>
      <c r="H689" s="156">
        <v>128.21</v>
      </c>
      <c r="L689" s="153"/>
      <c r="M689" s="157"/>
      <c r="T689" s="158"/>
      <c r="AT689" s="30" t="s">
        <v>255</v>
      </c>
      <c r="AU689" s="30" t="s">
        <v>86</v>
      </c>
      <c r="AV689" s="12" t="s">
        <v>86</v>
      </c>
      <c r="AW689" s="12" t="s">
        <v>33</v>
      </c>
      <c r="AX689" s="12" t="s">
        <v>77</v>
      </c>
      <c r="AY689" s="30" t="s">
        <v>246</v>
      </c>
    </row>
    <row r="690" spans="2:65" s="13" customFormat="1" x14ac:dyDescent="0.2">
      <c r="B690" s="159"/>
      <c r="D690" s="154" t="s">
        <v>255</v>
      </c>
      <c r="E690" s="32" t="s">
        <v>1</v>
      </c>
      <c r="F690" s="160" t="s">
        <v>956</v>
      </c>
      <c r="H690" s="161">
        <v>128.21</v>
      </c>
      <c r="L690" s="159"/>
      <c r="M690" s="162"/>
      <c r="T690" s="163"/>
      <c r="AT690" s="32" t="s">
        <v>255</v>
      </c>
      <c r="AU690" s="32" t="s">
        <v>86</v>
      </c>
      <c r="AV690" s="13" t="s">
        <v>263</v>
      </c>
      <c r="AW690" s="13" t="s">
        <v>33</v>
      </c>
      <c r="AX690" s="13" t="s">
        <v>8</v>
      </c>
      <c r="AY690" s="32" t="s">
        <v>246</v>
      </c>
    </row>
    <row r="691" spans="2:65" s="1" customFormat="1" ht="24.2" customHeight="1" x14ac:dyDescent="0.2">
      <c r="B691" s="50"/>
      <c r="C691" s="143" t="s">
        <v>957</v>
      </c>
      <c r="D691" s="143" t="s">
        <v>248</v>
      </c>
      <c r="E691" s="144" t="s">
        <v>958</v>
      </c>
      <c r="F691" s="145" t="s">
        <v>959</v>
      </c>
      <c r="G691" s="146" t="s">
        <v>274</v>
      </c>
      <c r="H691" s="147">
        <v>128.21</v>
      </c>
      <c r="I691" s="27"/>
      <c r="J691" s="148">
        <f>ROUND(I691*H691,0)</f>
        <v>0</v>
      </c>
      <c r="K691" s="145" t="s">
        <v>252</v>
      </c>
      <c r="L691" s="50"/>
      <c r="M691" s="149" t="s">
        <v>1</v>
      </c>
      <c r="N691" s="150" t="s">
        <v>42</v>
      </c>
      <c r="P691" s="151">
        <f>O691*H691</f>
        <v>0</v>
      </c>
      <c r="Q691" s="151">
        <v>6.2099999999999998E-6</v>
      </c>
      <c r="R691" s="151">
        <f>Q691*H691</f>
        <v>7.9618410000000005E-4</v>
      </c>
      <c r="S691" s="151">
        <v>0</v>
      </c>
      <c r="T691" s="152">
        <f>S691*H691</f>
        <v>0</v>
      </c>
      <c r="AR691" s="28" t="s">
        <v>253</v>
      </c>
      <c r="AT691" s="28" t="s">
        <v>248</v>
      </c>
      <c r="AU691" s="28" t="s">
        <v>86</v>
      </c>
      <c r="AY691" s="17" t="s">
        <v>246</v>
      </c>
      <c r="BE691" s="29">
        <f>IF(N691="základní",J691,0)</f>
        <v>0</v>
      </c>
      <c r="BF691" s="29">
        <f>IF(N691="snížená",J691,0)</f>
        <v>0</v>
      </c>
      <c r="BG691" s="29">
        <f>IF(N691="zákl. přenesená",J691,0)</f>
        <v>0</v>
      </c>
      <c r="BH691" s="29">
        <f>IF(N691="sníž. přenesená",J691,0)</f>
        <v>0</v>
      </c>
      <c r="BI691" s="29">
        <f>IF(N691="nulová",J691,0)</f>
        <v>0</v>
      </c>
      <c r="BJ691" s="17" t="s">
        <v>8</v>
      </c>
      <c r="BK691" s="29">
        <f>ROUND(I691*H691,0)</f>
        <v>0</v>
      </c>
      <c r="BL691" s="17" t="s">
        <v>253</v>
      </c>
      <c r="BM691" s="28" t="s">
        <v>960</v>
      </c>
    </row>
    <row r="692" spans="2:65" s="12" customFormat="1" x14ac:dyDescent="0.2">
      <c r="B692" s="153"/>
      <c r="D692" s="154" t="s">
        <v>255</v>
      </c>
      <c r="E692" s="30" t="s">
        <v>1</v>
      </c>
      <c r="F692" s="155" t="s">
        <v>955</v>
      </c>
      <c r="H692" s="156">
        <v>128.21</v>
      </c>
      <c r="L692" s="153"/>
      <c r="M692" s="157"/>
      <c r="T692" s="158"/>
      <c r="AT692" s="30" t="s">
        <v>255</v>
      </c>
      <c r="AU692" s="30" t="s">
        <v>86</v>
      </c>
      <c r="AV692" s="12" t="s">
        <v>86</v>
      </c>
      <c r="AW692" s="12" t="s">
        <v>33</v>
      </c>
      <c r="AX692" s="12" t="s">
        <v>77</v>
      </c>
      <c r="AY692" s="30" t="s">
        <v>246</v>
      </c>
    </row>
    <row r="693" spans="2:65" s="13" customFormat="1" x14ac:dyDescent="0.2">
      <c r="B693" s="159"/>
      <c r="D693" s="154" t="s">
        <v>255</v>
      </c>
      <c r="E693" s="32" t="s">
        <v>1</v>
      </c>
      <c r="F693" s="160" t="s">
        <v>956</v>
      </c>
      <c r="H693" s="161">
        <v>128.21</v>
      </c>
      <c r="L693" s="159"/>
      <c r="M693" s="162"/>
      <c r="T693" s="163"/>
      <c r="AT693" s="32" t="s">
        <v>255</v>
      </c>
      <c r="AU693" s="32" t="s">
        <v>86</v>
      </c>
      <c r="AV693" s="13" t="s">
        <v>263</v>
      </c>
      <c r="AW693" s="13" t="s">
        <v>33</v>
      </c>
      <c r="AX693" s="13" t="s">
        <v>8</v>
      </c>
      <c r="AY693" s="32" t="s">
        <v>246</v>
      </c>
    </row>
    <row r="694" spans="2:65" s="11" customFormat="1" ht="22.9" customHeight="1" x14ac:dyDescent="0.2">
      <c r="B694" s="135"/>
      <c r="D694" s="24" t="s">
        <v>76</v>
      </c>
      <c r="E694" s="141" t="s">
        <v>100</v>
      </c>
      <c r="F694" s="141" t="s">
        <v>961</v>
      </c>
      <c r="J694" s="142">
        <f>BK694</f>
        <v>0</v>
      </c>
      <c r="L694" s="135"/>
      <c r="M694" s="138"/>
      <c r="P694" s="139">
        <f>SUM(P695:P912)</f>
        <v>0</v>
      </c>
      <c r="R694" s="139">
        <f>SUM(R695:R912)</f>
        <v>36.380470808999988</v>
      </c>
      <c r="T694" s="140">
        <f>SUM(T695:T912)</f>
        <v>815.3391859999997</v>
      </c>
      <c r="AR694" s="24" t="s">
        <v>8</v>
      </c>
      <c r="AT694" s="25" t="s">
        <v>76</v>
      </c>
      <c r="AU694" s="25" t="s">
        <v>8</v>
      </c>
      <c r="AY694" s="24" t="s">
        <v>246</v>
      </c>
      <c r="BK694" s="26">
        <f>SUM(BK695:BK912)</f>
        <v>0</v>
      </c>
    </row>
    <row r="695" spans="2:65" s="1" customFormat="1" ht="33" customHeight="1" x14ac:dyDescent="0.2">
      <c r="B695" s="50"/>
      <c r="C695" s="143" t="s">
        <v>962</v>
      </c>
      <c r="D695" s="143" t="s">
        <v>248</v>
      </c>
      <c r="E695" s="144" t="s">
        <v>963</v>
      </c>
      <c r="F695" s="145" t="s">
        <v>964</v>
      </c>
      <c r="G695" s="146" t="s">
        <v>274</v>
      </c>
      <c r="H695" s="147">
        <v>60</v>
      </c>
      <c r="I695" s="27"/>
      <c r="J695" s="148">
        <f>ROUND(I695*H695,0)</f>
        <v>0</v>
      </c>
      <c r="K695" s="145" t="s">
        <v>252</v>
      </c>
      <c r="L695" s="50"/>
      <c r="M695" s="149" t="s">
        <v>1</v>
      </c>
      <c r="N695" s="150" t="s">
        <v>42</v>
      </c>
      <c r="P695" s="151">
        <f>O695*H695</f>
        <v>0</v>
      </c>
      <c r="Q695" s="151">
        <v>8.0876400000000001E-2</v>
      </c>
      <c r="R695" s="151">
        <f>Q695*H695</f>
        <v>4.8525840000000002</v>
      </c>
      <c r="S695" s="151">
        <v>0</v>
      </c>
      <c r="T695" s="152">
        <f>S695*H695</f>
        <v>0</v>
      </c>
      <c r="AR695" s="28" t="s">
        <v>253</v>
      </c>
      <c r="AT695" s="28" t="s">
        <v>248</v>
      </c>
      <c r="AU695" s="28" t="s">
        <v>86</v>
      </c>
      <c r="AY695" s="17" t="s">
        <v>246</v>
      </c>
      <c r="BE695" s="29">
        <f>IF(N695="základní",J695,0)</f>
        <v>0</v>
      </c>
      <c r="BF695" s="29">
        <f>IF(N695="snížená",J695,0)</f>
        <v>0</v>
      </c>
      <c r="BG695" s="29">
        <f>IF(N695="zákl. přenesená",J695,0)</f>
        <v>0</v>
      </c>
      <c r="BH695" s="29">
        <f>IF(N695="sníž. přenesená",J695,0)</f>
        <v>0</v>
      </c>
      <c r="BI695" s="29">
        <f>IF(N695="nulová",J695,0)</f>
        <v>0</v>
      </c>
      <c r="BJ695" s="17" t="s">
        <v>8</v>
      </c>
      <c r="BK695" s="29">
        <f>ROUND(I695*H695,0)</f>
        <v>0</v>
      </c>
      <c r="BL695" s="17" t="s">
        <v>253</v>
      </c>
      <c r="BM695" s="28" t="s">
        <v>965</v>
      </c>
    </row>
    <row r="696" spans="2:65" s="12" customFormat="1" x14ac:dyDescent="0.2">
      <c r="B696" s="153"/>
      <c r="D696" s="154" t="s">
        <v>255</v>
      </c>
      <c r="E696" s="30" t="s">
        <v>1</v>
      </c>
      <c r="F696" s="155" t="s">
        <v>966</v>
      </c>
      <c r="H696" s="156">
        <v>60</v>
      </c>
      <c r="L696" s="153"/>
      <c r="M696" s="157"/>
      <c r="T696" s="158"/>
      <c r="AT696" s="30" t="s">
        <v>255</v>
      </c>
      <c r="AU696" s="30" t="s">
        <v>86</v>
      </c>
      <c r="AV696" s="12" t="s">
        <v>86</v>
      </c>
      <c r="AW696" s="12" t="s">
        <v>33</v>
      </c>
      <c r="AX696" s="12" t="s">
        <v>8</v>
      </c>
      <c r="AY696" s="30" t="s">
        <v>246</v>
      </c>
    </row>
    <row r="697" spans="2:65" s="1" customFormat="1" ht="16.5" customHeight="1" x14ac:dyDescent="0.2">
      <c r="B697" s="50"/>
      <c r="C697" s="169" t="s">
        <v>967</v>
      </c>
      <c r="D697" s="169" t="s">
        <v>643</v>
      </c>
      <c r="E697" s="170" t="s">
        <v>968</v>
      </c>
      <c r="F697" s="171" t="s">
        <v>969</v>
      </c>
      <c r="G697" s="172" t="s">
        <v>274</v>
      </c>
      <c r="H697" s="173">
        <v>61.2</v>
      </c>
      <c r="I697" s="34"/>
      <c r="J697" s="174">
        <f>ROUND(I697*H697,0)</f>
        <v>0</v>
      </c>
      <c r="K697" s="171" t="s">
        <v>252</v>
      </c>
      <c r="L697" s="175"/>
      <c r="M697" s="176" t="s">
        <v>1</v>
      </c>
      <c r="N697" s="177" t="s">
        <v>42</v>
      </c>
      <c r="P697" s="151">
        <f>O697*H697</f>
        <v>0</v>
      </c>
      <c r="Q697" s="151">
        <v>4.5999999999999999E-2</v>
      </c>
      <c r="R697" s="151">
        <f>Q697*H697</f>
        <v>2.8151999999999999</v>
      </c>
      <c r="S697" s="151">
        <v>0</v>
      </c>
      <c r="T697" s="152">
        <f>S697*H697</f>
        <v>0</v>
      </c>
      <c r="AR697" s="28" t="s">
        <v>302</v>
      </c>
      <c r="AT697" s="28" t="s">
        <v>643</v>
      </c>
      <c r="AU697" s="28" t="s">
        <v>86</v>
      </c>
      <c r="AY697" s="17" t="s">
        <v>246</v>
      </c>
      <c r="BE697" s="29">
        <f>IF(N697="základní",J697,0)</f>
        <v>0</v>
      </c>
      <c r="BF697" s="29">
        <f>IF(N697="snížená",J697,0)</f>
        <v>0</v>
      </c>
      <c r="BG697" s="29">
        <f>IF(N697="zákl. přenesená",J697,0)</f>
        <v>0</v>
      </c>
      <c r="BH697" s="29">
        <f>IF(N697="sníž. přenesená",J697,0)</f>
        <v>0</v>
      </c>
      <c r="BI697" s="29">
        <f>IF(N697="nulová",J697,0)</f>
        <v>0</v>
      </c>
      <c r="BJ697" s="17" t="s">
        <v>8</v>
      </c>
      <c r="BK697" s="29">
        <f>ROUND(I697*H697,0)</f>
        <v>0</v>
      </c>
      <c r="BL697" s="17" t="s">
        <v>253</v>
      </c>
      <c r="BM697" s="28" t="s">
        <v>970</v>
      </c>
    </row>
    <row r="698" spans="2:65" s="12" customFormat="1" x14ac:dyDescent="0.2">
      <c r="B698" s="153"/>
      <c r="D698" s="154" t="s">
        <v>255</v>
      </c>
      <c r="E698" s="30" t="s">
        <v>1</v>
      </c>
      <c r="F698" s="155" t="s">
        <v>971</v>
      </c>
      <c r="H698" s="156">
        <v>61.2</v>
      </c>
      <c r="L698" s="153"/>
      <c r="M698" s="157"/>
      <c r="T698" s="158"/>
      <c r="AT698" s="30" t="s">
        <v>255</v>
      </c>
      <c r="AU698" s="30" t="s">
        <v>86</v>
      </c>
      <c r="AV698" s="12" t="s">
        <v>86</v>
      </c>
      <c r="AW698" s="12" t="s">
        <v>33</v>
      </c>
      <c r="AX698" s="12" t="s">
        <v>8</v>
      </c>
      <c r="AY698" s="30" t="s">
        <v>246</v>
      </c>
    </row>
    <row r="699" spans="2:65" s="1" customFormat="1" ht="24.2" customHeight="1" x14ac:dyDescent="0.2">
      <c r="B699" s="50"/>
      <c r="C699" s="143" t="s">
        <v>972</v>
      </c>
      <c r="D699" s="143" t="s">
        <v>248</v>
      </c>
      <c r="E699" s="144" t="s">
        <v>973</v>
      </c>
      <c r="F699" s="145" t="s">
        <v>974</v>
      </c>
      <c r="G699" s="146" t="s">
        <v>274</v>
      </c>
      <c r="H699" s="147">
        <v>180</v>
      </c>
      <c r="I699" s="27"/>
      <c r="J699" s="148">
        <f>ROUND(I699*H699,0)</f>
        <v>0</v>
      </c>
      <c r="K699" s="145" t="s">
        <v>252</v>
      </c>
      <c r="L699" s="50"/>
      <c r="M699" s="149" t="s">
        <v>1</v>
      </c>
      <c r="N699" s="150" t="s">
        <v>42</v>
      </c>
      <c r="P699" s="151">
        <f>O699*H699</f>
        <v>0</v>
      </c>
      <c r="Q699" s="151">
        <v>8.2170000000000003E-3</v>
      </c>
      <c r="R699" s="151">
        <f>Q699*H699</f>
        <v>1.47906</v>
      </c>
      <c r="S699" s="151">
        <v>0</v>
      </c>
      <c r="T699" s="152">
        <f>S699*H699</f>
        <v>0</v>
      </c>
      <c r="AR699" s="28" t="s">
        <v>253</v>
      </c>
      <c r="AT699" s="28" t="s">
        <v>248</v>
      </c>
      <c r="AU699" s="28" t="s">
        <v>86</v>
      </c>
      <c r="AY699" s="17" t="s">
        <v>246</v>
      </c>
      <c r="BE699" s="29">
        <f>IF(N699="základní",J699,0)</f>
        <v>0</v>
      </c>
      <c r="BF699" s="29">
        <f>IF(N699="snížená",J699,0)</f>
        <v>0</v>
      </c>
      <c r="BG699" s="29">
        <f>IF(N699="zákl. přenesená",J699,0)</f>
        <v>0</v>
      </c>
      <c r="BH699" s="29">
        <f>IF(N699="sníž. přenesená",J699,0)</f>
        <v>0</v>
      </c>
      <c r="BI699" s="29">
        <f>IF(N699="nulová",J699,0)</f>
        <v>0</v>
      </c>
      <c r="BJ699" s="17" t="s">
        <v>8</v>
      </c>
      <c r="BK699" s="29">
        <f>ROUND(I699*H699,0)</f>
        <v>0</v>
      </c>
      <c r="BL699" s="17" t="s">
        <v>253</v>
      </c>
      <c r="BM699" s="28" t="s">
        <v>975</v>
      </c>
    </row>
    <row r="700" spans="2:65" s="12" customFormat="1" x14ac:dyDescent="0.2">
      <c r="B700" s="153"/>
      <c r="D700" s="154" t="s">
        <v>255</v>
      </c>
      <c r="E700" s="30" t="s">
        <v>1</v>
      </c>
      <c r="F700" s="155" t="s">
        <v>976</v>
      </c>
      <c r="H700" s="156">
        <v>180</v>
      </c>
      <c r="L700" s="153"/>
      <c r="M700" s="157"/>
      <c r="T700" s="158"/>
      <c r="AT700" s="30" t="s">
        <v>255</v>
      </c>
      <c r="AU700" s="30" t="s">
        <v>86</v>
      </c>
      <c r="AV700" s="12" t="s">
        <v>86</v>
      </c>
      <c r="AW700" s="12" t="s">
        <v>33</v>
      </c>
      <c r="AX700" s="12" t="s">
        <v>8</v>
      </c>
      <c r="AY700" s="30" t="s">
        <v>246</v>
      </c>
    </row>
    <row r="701" spans="2:65" s="1" customFormat="1" ht="33" customHeight="1" x14ac:dyDescent="0.2">
      <c r="B701" s="50"/>
      <c r="C701" s="143" t="s">
        <v>977</v>
      </c>
      <c r="D701" s="143" t="s">
        <v>248</v>
      </c>
      <c r="E701" s="144" t="s">
        <v>978</v>
      </c>
      <c r="F701" s="145" t="s">
        <v>979</v>
      </c>
      <c r="G701" s="146" t="s">
        <v>274</v>
      </c>
      <c r="H701" s="147">
        <v>3</v>
      </c>
      <c r="I701" s="27"/>
      <c r="J701" s="148">
        <f>ROUND(I701*H701,0)</f>
        <v>0</v>
      </c>
      <c r="K701" s="145" t="s">
        <v>252</v>
      </c>
      <c r="L701" s="50"/>
      <c r="M701" s="149" t="s">
        <v>1</v>
      </c>
      <c r="N701" s="150" t="s">
        <v>42</v>
      </c>
      <c r="P701" s="151">
        <f>O701*H701</f>
        <v>0</v>
      </c>
      <c r="Q701" s="151">
        <v>0.15539952000000001</v>
      </c>
      <c r="R701" s="151">
        <f>Q701*H701</f>
        <v>0.46619856000000004</v>
      </c>
      <c r="S701" s="151">
        <v>0</v>
      </c>
      <c r="T701" s="152">
        <f>S701*H701</f>
        <v>0</v>
      </c>
      <c r="AR701" s="28" t="s">
        <v>253</v>
      </c>
      <c r="AT701" s="28" t="s">
        <v>248</v>
      </c>
      <c r="AU701" s="28" t="s">
        <v>86</v>
      </c>
      <c r="AY701" s="17" t="s">
        <v>246</v>
      </c>
      <c r="BE701" s="29">
        <f>IF(N701="základní",J701,0)</f>
        <v>0</v>
      </c>
      <c r="BF701" s="29">
        <f>IF(N701="snížená",J701,0)</f>
        <v>0</v>
      </c>
      <c r="BG701" s="29">
        <f>IF(N701="zákl. přenesená",J701,0)</f>
        <v>0</v>
      </c>
      <c r="BH701" s="29">
        <f>IF(N701="sníž. přenesená",J701,0)</f>
        <v>0</v>
      </c>
      <c r="BI701" s="29">
        <f>IF(N701="nulová",J701,0)</f>
        <v>0</v>
      </c>
      <c r="BJ701" s="17" t="s">
        <v>8</v>
      </c>
      <c r="BK701" s="29">
        <f>ROUND(I701*H701,0)</f>
        <v>0</v>
      </c>
      <c r="BL701" s="17" t="s">
        <v>253</v>
      </c>
      <c r="BM701" s="28" t="s">
        <v>980</v>
      </c>
    </row>
    <row r="702" spans="2:65" s="12" customFormat="1" x14ac:dyDescent="0.2">
      <c r="B702" s="153"/>
      <c r="D702" s="154" t="s">
        <v>255</v>
      </c>
      <c r="E702" s="30" t="s">
        <v>1</v>
      </c>
      <c r="F702" s="155" t="s">
        <v>981</v>
      </c>
      <c r="H702" s="156">
        <v>3</v>
      </c>
      <c r="L702" s="153"/>
      <c r="M702" s="157"/>
      <c r="T702" s="158"/>
      <c r="AT702" s="30" t="s">
        <v>255</v>
      </c>
      <c r="AU702" s="30" t="s">
        <v>86</v>
      </c>
      <c r="AV702" s="12" t="s">
        <v>86</v>
      </c>
      <c r="AW702" s="12" t="s">
        <v>33</v>
      </c>
      <c r="AX702" s="12" t="s">
        <v>8</v>
      </c>
      <c r="AY702" s="30" t="s">
        <v>246</v>
      </c>
    </row>
    <row r="703" spans="2:65" s="1" customFormat="1" ht="16.5" customHeight="1" x14ac:dyDescent="0.2">
      <c r="B703" s="50"/>
      <c r="C703" s="169" t="s">
        <v>982</v>
      </c>
      <c r="D703" s="169" t="s">
        <v>643</v>
      </c>
      <c r="E703" s="170" t="s">
        <v>983</v>
      </c>
      <c r="F703" s="171" t="s">
        <v>984</v>
      </c>
      <c r="G703" s="172" t="s">
        <v>274</v>
      </c>
      <c r="H703" s="173">
        <v>3.06</v>
      </c>
      <c r="I703" s="34"/>
      <c r="J703" s="174">
        <f>ROUND(I703*H703,0)</f>
        <v>0</v>
      </c>
      <c r="K703" s="171" t="s">
        <v>252</v>
      </c>
      <c r="L703" s="175"/>
      <c r="M703" s="176" t="s">
        <v>1</v>
      </c>
      <c r="N703" s="177" t="s">
        <v>42</v>
      </c>
      <c r="P703" s="151">
        <f>O703*H703</f>
        <v>0</v>
      </c>
      <c r="Q703" s="151">
        <v>0.08</v>
      </c>
      <c r="R703" s="151">
        <f>Q703*H703</f>
        <v>0.24480000000000002</v>
      </c>
      <c r="S703" s="151">
        <v>0</v>
      </c>
      <c r="T703" s="152">
        <f>S703*H703</f>
        <v>0</v>
      </c>
      <c r="AR703" s="28" t="s">
        <v>302</v>
      </c>
      <c r="AT703" s="28" t="s">
        <v>643</v>
      </c>
      <c r="AU703" s="28" t="s">
        <v>86</v>
      </c>
      <c r="AY703" s="17" t="s">
        <v>246</v>
      </c>
      <c r="BE703" s="29">
        <f>IF(N703="základní",J703,0)</f>
        <v>0</v>
      </c>
      <c r="BF703" s="29">
        <f>IF(N703="snížená",J703,0)</f>
        <v>0</v>
      </c>
      <c r="BG703" s="29">
        <f>IF(N703="zákl. přenesená",J703,0)</f>
        <v>0</v>
      </c>
      <c r="BH703" s="29">
        <f>IF(N703="sníž. přenesená",J703,0)</f>
        <v>0</v>
      </c>
      <c r="BI703" s="29">
        <f>IF(N703="nulová",J703,0)</f>
        <v>0</v>
      </c>
      <c r="BJ703" s="17" t="s">
        <v>8</v>
      </c>
      <c r="BK703" s="29">
        <f>ROUND(I703*H703,0)</f>
        <v>0</v>
      </c>
      <c r="BL703" s="17" t="s">
        <v>253</v>
      </c>
      <c r="BM703" s="28" t="s">
        <v>985</v>
      </c>
    </row>
    <row r="704" spans="2:65" s="12" customFormat="1" x14ac:dyDescent="0.2">
      <c r="B704" s="153"/>
      <c r="D704" s="154" t="s">
        <v>255</v>
      </c>
      <c r="E704" s="30" t="s">
        <v>1</v>
      </c>
      <c r="F704" s="155" t="s">
        <v>986</v>
      </c>
      <c r="H704" s="156">
        <v>3.06</v>
      </c>
      <c r="L704" s="153"/>
      <c r="M704" s="157"/>
      <c r="T704" s="158"/>
      <c r="AT704" s="30" t="s">
        <v>255</v>
      </c>
      <c r="AU704" s="30" t="s">
        <v>86</v>
      </c>
      <c r="AV704" s="12" t="s">
        <v>86</v>
      </c>
      <c r="AW704" s="12" t="s">
        <v>33</v>
      </c>
      <c r="AX704" s="12" t="s">
        <v>8</v>
      </c>
      <c r="AY704" s="30" t="s">
        <v>246</v>
      </c>
    </row>
    <row r="705" spans="2:65" s="1" customFormat="1" ht="24.2" customHeight="1" x14ac:dyDescent="0.2">
      <c r="B705" s="50"/>
      <c r="C705" s="143" t="s">
        <v>987</v>
      </c>
      <c r="D705" s="143" t="s">
        <v>248</v>
      </c>
      <c r="E705" s="144" t="s">
        <v>988</v>
      </c>
      <c r="F705" s="145" t="s">
        <v>989</v>
      </c>
      <c r="G705" s="146" t="s">
        <v>274</v>
      </c>
      <c r="H705" s="147">
        <v>26</v>
      </c>
      <c r="I705" s="27"/>
      <c r="J705" s="148">
        <f>ROUND(I705*H705,0)</f>
        <v>0</v>
      </c>
      <c r="K705" s="145" t="s">
        <v>252</v>
      </c>
      <c r="L705" s="50"/>
      <c r="M705" s="149" t="s">
        <v>1</v>
      </c>
      <c r="N705" s="150" t="s">
        <v>42</v>
      </c>
      <c r="P705" s="151">
        <f>O705*H705</f>
        <v>0</v>
      </c>
      <c r="Q705" s="151">
        <v>0.16370599999999999</v>
      </c>
      <c r="R705" s="151">
        <f>Q705*H705</f>
        <v>4.2563559999999994</v>
      </c>
      <c r="S705" s="151">
        <v>0</v>
      </c>
      <c r="T705" s="152">
        <f>S705*H705</f>
        <v>0</v>
      </c>
      <c r="AR705" s="28" t="s">
        <v>253</v>
      </c>
      <c r="AT705" s="28" t="s">
        <v>248</v>
      </c>
      <c r="AU705" s="28" t="s">
        <v>86</v>
      </c>
      <c r="AY705" s="17" t="s">
        <v>246</v>
      </c>
      <c r="BE705" s="29">
        <f>IF(N705="základní",J705,0)</f>
        <v>0</v>
      </c>
      <c r="BF705" s="29">
        <f>IF(N705="snížená",J705,0)</f>
        <v>0</v>
      </c>
      <c r="BG705" s="29">
        <f>IF(N705="zákl. přenesená",J705,0)</f>
        <v>0</v>
      </c>
      <c r="BH705" s="29">
        <f>IF(N705="sníž. přenesená",J705,0)</f>
        <v>0</v>
      </c>
      <c r="BI705" s="29">
        <f>IF(N705="nulová",J705,0)</f>
        <v>0</v>
      </c>
      <c r="BJ705" s="17" t="s">
        <v>8</v>
      </c>
      <c r="BK705" s="29">
        <f>ROUND(I705*H705,0)</f>
        <v>0</v>
      </c>
      <c r="BL705" s="17" t="s">
        <v>253</v>
      </c>
      <c r="BM705" s="28" t="s">
        <v>990</v>
      </c>
    </row>
    <row r="706" spans="2:65" s="12" customFormat="1" x14ac:dyDescent="0.2">
      <c r="B706" s="153"/>
      <c r="D706" s="154" t="s">
        <v>255</v>
      </c>
      <c r="E706" s="30" t="s">
        <v>1</v>
      </c>
      <c r="F706" s="155" t="s">
        <v>991</v>
      </c>
      <c r="H706" s="156">
        <v>26</v>
      </c>
      <c r="L706" s="153"/>
      <c r="M706" s="157"/>
      <c r="T706" s="158"/>
      <c r="AT706" s="30" t="s">
        <v>255</v>
      </c>
      <c r="AU706" s="30" t="s">
        <v>86</v>
      </c>
      <c r="AV706" s="12" t="s">
        <v>86</v>
      </c>
      <c r="AW706" s="12" t="s">
        <v>33</v>
      </c>
      <c r="AX706" s="12" t="s">
        <v>8</v>
      </c>
      <c r="AY706" s="30" t="s">
        <v>246</v>
      </c>
    </row>
    <row r="707" spans="2:65" s="1" customFormat="1" ht="24.2" customHeight="1" x14ac:dyDescent="0.2">
      <c r="B707" s="50"/>
      <c r="C707" s="169" t="s">
        <v>992</v>
      </c>
      <c r="D707" s="169" t="s">
        <v>643</v>
      </c>
      <c r="E707" s="170" t="s">
        <v>993</v>
      </c>
      <c r="F707" s="171" t="s">
        <v>994</v>
      </c>
      <c r="G707" s="172" t="s">
        <v>455</v>
      </c>
      <c r="H707" s="173">
        <v>79.56</v>
      </c>
      <c r="I707" s="34"/>
      <c r="J707" s="174">
        <f>ROUND(I707*H707,0)</f>
        <v>0</v>
      </c>
      <c r="K707" s="171" t="s">
        <v>252</v>
      </c>
      <c r="L707" s="175"/>
      <c r="M707" s="176" t="s">
        <v>1</v>
      </c>
      <c r="N707" s="177" t="s">
        <v>42</v>
      </c>
      <c r="P707" s="151">
        <f>O707*H707</f>
        <v>0</v>
      </c>
      <c r="Q707" s="151">
        <v>4.5999999999999999E-2</v>
      </c>
      <c r="R707" s="151">
        <f>Q707*H707</f>
        <v>3.6597599999999999</v>
      </c>
      <c r="S707" s="151">
        <v>0</v>
      </c>
      <c r="T707" s="152">
        <f>S707*H707</f>
        <v>0</v>
      </c>
      <c r="AR707" s="28" t="s">
        <v>302</v>
      </c>
      <c r="AT707" s="28" t="s">
        <v>643</v>
      </c>
      <c r="AU707" s="28" t="s">
        <v>86</v>
      </c>
      <c r="AY707" s="17" t="s">
        <v>246</v>
      </c>
      <c r="BE707" s="29">
        <f>IF(N707="základní",J707,0)</f>
        <v>0</v>
      </c>
      <c r="BF707" s="29">
        <f>IF(N707="snížená",J707,0)</f>
        <v>0</v>
      </c>
      <c r="BG707" s="29">
        <f>IF(N707="zákl. přenesená",J707,0)</f>
        <v>0</v>
      </c>
      <c r="BH707" s="29">
        <f>IF(N707="sníž. přenesená",J707,0)</f>
        <v>0</v>
      </c>
      <c r="BI707" s="29">
        <f>IF(N707="nulová",J707,0)</f>
        <v>0</v>
      </c>
      <c r="BJ707" s="17" t="s">
        <v>8</v>
      </c>
      <c r="BK707" s="29">
        <f>ROUND(I707*H707,0)</f>
        <v>0</v>
      </c>
      <c r="BL707" s="17" t="s">
        <v>253</v>
      </c>
      <c r="BM707" s="28" t="s">
        <v>995</v>
      </c>
    </row>
    <row r="708" spans="2:65" s="12" customFormat="1" x14ac:dyDescent="0.2">
      <c r="B708" s="153"/>
      <c r="D708" s="154" t="s">
        <v>255</v>
      </c>
      <c r="E708" s="30" t="s">
        <v>1</v>
      </c>
      <c r="F708" s="155" t="s">
        <v>996</v>
      </c>
      <c r="H708" s="156">
        <v>79.56</v>
      </c>
      <c r="L708" s="153"/>
      <c r="M708" s="157"/>
      <c r="T708" s="158"/>
      <c r="AT708" s="30" t="s">
        <v>255</v>
      </c>
      <c r="AU708" s="30" t="s">
        <v>86</v>
      </c>
      <c r="AV708" s="12" t="s">
        <v>86</v>
      </c>
      <c r="AW708" s="12" t="s">
        <v>33</v>
      </c>
      <c r="AX708" s="12" t="s">
        <v>8</v>
      </c>
      <c r="AY708" s="30" t="s">
        <v>246</v>
      </c>
    </row>
    <row r="709" spans="2:65" s="1" customFormat="1" ht="37.9" customHeight="1" x14ac:dyDescent="0.2">
      <c r="B709" s="50"/>
      <c r="C709" s="143" t="s">
        <v>997</v>
      </c>
      <c r="D709" s="143" t="s">
        <v>248</v>
      </c>
      <c r="E709" s="144" t="s">
        <v>998</v>
      </c>
      <c r="F709" s="145" t="s">
        <v>999</v>
      </c>
      <c r="G709" s="146" t="s">
        <v>274</v>
      </c>
      <c r="H709" s="147">
        <v>48</v>
      </c>
      <c r="I709" s="27"/>
      <c r="J709" s="148">
        <f>ROUND(I709*H709,0)</f>
        <v>0</v>
      </c>
      <c r="K709" s="145" t="s">
        <v>1</v>
      </c>
      <c r="L709" s="50"/>
      <c r="M709" s="149" t="s">
        <v>1</v>
      </c>
      <c r="N709" s="150" t="s">
        <v>42</v>
      </c>
      <c r="P709" s="151">
        <f>O709*H709</f>
        <v>0</v>
      </c>
      <c r="Q709" s="151">
        <v>0.29292289999999999</v>
      </c>
      <c r="R709" s="151">
        <f>Q709*H709</f>
        <v>14.060299199999999</v>
      </c>
      <c r="S709" s="151">
        <v>0</v>
      </c>
      <c r="T709" s="152">
        <f>S709*H709</f>
        <v>0</v>
      </c>
      <c r="AR709" s="28" t="s">
        <v>253</v>
      </c>
      <c r="AT709" s="28" t="s">
        <v>248</v>
      </c>
      <c r="AU709" s="28" t="s">
        <v>86</v>
      </c>
      <c r="AY709" s="17" t="s">
        <v>246</v>
      </c>
      <c r="BE709" s="29">
        <f>IF(N709="základní",J709,0)</f>
        <v>0</v>
      </c>
      <c r="BF709" s="29">
        <f>IF(N709="snížená",J709,0)</f>
        <v>0</v>
      </c>
      <c r="BG709" s="29">
        <f>IF(N709="zákl. přenesená",J709,0)</f>
        <v>0</v>
      </c>
      <c r="BH709" s="29">
        <f>IF(N709="sníž. přenesená",J709,0)</f>
        <v>0</v>
      </c>
      <c r="BI709" s="29">
        <f>IF(N709="nulová",J709,0)</f>
        <v>0</v>
      </c>
      <c r="BJ709" s="17" t="s">
        <v>8</v>
      </c>
      <c r="BK709" s="29">
        <f>ROUND(I709*H709,0)</f>
        <v>0</v>
      </c>
      <c r="BL709" s="17" t="s">
        <v>253</v>
      </c>
      <c r="BM709" s="28" t="s">
        <v>1000</v>
      </c>
    </row>
    <row r="710" spans="2:65" s="12" customFormat="1" x14ac:dyDescent="0.2">
      <c r="B710" s="153"/>
      <c r="D710" s="154" t="s">
        <v>255</v>
      </c>
      <c r="E710" s="30" t="s">
        <v>1</v>
      </c>
      <c r="F710" s="155" t="s">
        <v>1001</v>
      </c>
      <c r="H710" s="156">
        <v>48</v>
      </c>
      <c r="L710" s="153"/>
      <c r="M710" s="157"/>
      <c r="T710" s="158"/>
      <c r="AT710" s="30" t="s">
        <v>255</v>
      </c>
      <c r="AU710" s="30" t="s">
        <v>86</v>
      </c>
      <c r="AV710" s="12" t="s">
        <v>86</v>
      </c>
      <c r="AW710" s="12" t="s">
        <v>33</v>
      </c>
      <c r="AX710" s="12" t="s">
        <v>8</v>
      </c>
      <c r="AY710" s="30" t="s">
        <v>246</v>
      </c>
    </row>
    <row r="711" spans="2:65" s="1" customFormat="1" ht="37.9" customHeight="1" x14ac:dyDescent="0.2">
      <c r="B711" s="50"/>
      <c r="C711" s="143" t="s">
        <v>1002</v>
      </c>
      <c r="D711" s="143" t="s">
        <v>248</v>
      </c>
      <c r="E711" s="144" t="s">
        <v>1003</v>
      </c>
      <c r="F711" s="145" t="s">
        <v>1004</v>
      </c>
      <c r="G711" s="146" t="s">
        <v>251</v>
      </c>
      <c r="H711" s="147">
        <v>686.70899999999995</v>
      </c>
      <c r="I711" s="27"/>
      <c r="J711" s="148">
        <f>ROUND(I711*H711,0)</f>
        <v>0</v>
      </c>
      <c r="K711" s="145" t="s">
        <v>252</v>
      </c>
      <c r="L711" s="50"/>
      <c r="M711" s="149" t="s">
        <v>1</v>
      </c>
      <c r="N711" s="150" t="s">
        <v>42</v>
      </c>
      <c r="P711" s="151">
        <f>O711*H711</f>
        <v>0</v>
      </c>
      <c r="Q711" s="151">
        <v>0</v>
      </c>
      <c r="R711" s="151">
        <f>Q711*H711</f>
        <v>0</v>
      </c>
      <c r="S711" s="151">
        <v>0</v>
      </c>
      <c r="T711" s="152">
        <f>S711*H711</f>
        <v>0</v>
      </c>
      <c r="AR711" s="28" t="s">
        <v>253</v>
      </c>
      <c r="AT711" s="28" t="s">
        <v>248</v>
      </c>
      <c r="AU711" s="28" t="s">
        <v>86</v>
      </c>
      <c r="AY711" s="17" t="s">
        <v>246</v>
      </c>
      <c r="BE711" s="29">
        <f>IF(N711="základní",J711,0)</f>
        <v>0</v>
      </c>
      <c r="BF711" s="29">
        <f>IF(N711="snížená",J711,0)</f>
        <v>0</v>
      </c>
      <c r="BG711" s="29">
        <f>IF(N711="zákl. přenesená",J711,0)</f>
        <v>0</v>
      </c>
      <c r="BH711" s="29">
        <f>IF(N711="sníž. přenesená",J711,0)</f>
        <v>0</v>
      </c>
      <c r="BI711" s="29">
        <f>IF(N711="nulová",J711,0)</f>
        <v>0</v>
      </c>
      <c r="BJ711" s="17" t="s">
        <v>8</v>
      </c>
      <c r="BK711" s="29">
        <f>ROUND(I711*H711,0)</f>
        <v>0</v>
      </c>
      <c r="BL711" s="17" t="s">
        <v>253</v>
      </c>
      <c r="BM711" s="28" t="s">
        <v>1005</v>
      </c>
    </row>
    <row r="712" spans="2:65" s="12" customFormat="1" x14ac:dyDescent="0.2">
      <c r="B712" s="153"/>
      <c r="D712" s="154" t="s">
        <v>255</v>
      </c>
      <c r="E712" s="30" t="s">
        <v>1</v>
      </c>
      <c r="F712" s="155" t="s">
        <v>816</v>
      </c>
      <c r="H712" s="156">
        <v>167.27699999999999</v>
      </c>
      <c r="L712" s="153"/>
      <c r="M712" s="157"/>
      <c r="T712" s="158"/>
      <c r="AT712" s="30" t="s">
        <v>255</v>
      </c>
      <c r="AU712" s="30" t="s">
        <v>86</v>
      </c>
      <c r="AV712" s="12" t="s">
        <v>86</v>
      </c>
      <c r="AW712" s="12" t="s">
        <v>33</v>
      </c>
      <c r="AX712" s="12" t="s">
        <v>77</v>
      </c>
      <c r="AY712" s="30" t="s">
        <v>246</v>
      </c>
    </row>
    <row r="713" spans="2:65" s="12" customFormat="1" x14ac:dyDescent="0.2">
      <c r="B713" s="153"/>
      <c r="D713" s="154" t="s">
        <v>255</v>
      </c>
      <c r="E713" s="30" t="s">
        <v>1</v>
      </c>
      <c r="F713" s="155" t="s">
        <v>1006</v>
      </c>
      <c r="H713" s="156">
        <v>126.726</v>
      </c>
      <c r="L713" s="153"/>
      <c r="M713" s="157"/>
      <c r="T713" s="158"/>
      <c r="AT713" s="30" t="s">
        <v>255</v>
      </c>
      <c r="AU713" s="30" t="s">
        <v>86</v>
      </c>
      <c r="AV713" s="12" t="s">
        <v>86</v>
      </c>
      <c r="AW713" s="12" t="s">
        <v>33</v>
      </c>
      <c r="AX713" s="12" t="s">
        <v>77</v>
      </c>
      <c r="AY713" s="30" t="s">
        <v>246</v>
      </c>
    </row>
    <row r="714" spans="2:65" s="13" customFormat="1" x14ac:dyDescent="0.2">
      <c r="B714" s="159"/>
      <c r="D714" s="154" t="s">
        <v>255</v>
      </c>
      <c r="E714" s="32" t="s">
        <v>1</v>
      </c>
      <c r="F714" s="160" t="s">
        <v>545</v>
      </c>
      <c r="H714" s="161">
        <v>294.00299999999999</v>
      </c>
      <c r="L714" s="159"/>
      <c r="M714" s="162"/>
      <c r="T714" s="163"/>
      <c r="AT714" s="32" t="s">
        <v>255</v>
      </c>
      <c r="AU714" s="32" t="s">
        <v>86</v>
      </c>
      <c r="AV714" s="13" t="s">
        <v>263</v>
      </c>
      <c r="AW714" s="13" t="s">
        <v>33</v>
      </c>
      <c r="AX714" s="13" t="s">
        <v>77</v>
      </c>
      <c r="AY714" s="32" t="s">
        <v>246</v>
      </c>
    </row>
    <row r="715" spans="2:65" s="12" customFormat="1" x14ac:dyDescent="0.2">
      <c r="B715" s="153"/>
      <c r="D715" s="154" t="s">
        <v>255</v>
      </c>
      <c r="E715" s="30" t="s">
        <v>1</v>
      </c>
      <c r="F715" s="155" t="s">
        <v>1007</v>
      </c>
      <c r="H715" s="156">
        <v>98.924000000000007</v>
      </c>
      <c r="L715" s="153"/>
      <c r="M715" s="157"/>
      <c r="T715" s="158"/>
      <c r="AT715" s="30" t="s">
        <v>255</v>
      </c>
      <c r="AU715" s="30" t="s">
        <v>86</v>
      </c>
      <c r="AV715" s="12" t="s">
        <v>86</v>
      </c>
      <c r="AW715" s="12" t="s">
        <v>33</v>
      </c>
      <c r="AX715" s="12" t="s">
        <v>77</v>
      </c>
      <c r="AY715" s="30" t="s">
        <v>246</v>
      </c>
    </row>
    <row r="716" spans="2:65" s="13" customFormat="1" x14ac:dyDescent="0.2">
      <c r="B716" s="159"/>
      <c r="D716" s="154" t="s">
        <v>255</v>
      </c>
      <c r="E716" s="32" t="s">
        <v>1</v>
      </c>
      <c r="F716" s="160" t="s">
        <v>548</v>
      </c>
      <c r="H716" s="161">
        <v>98.924000000000007</v>
      </c>
      <c r="L716" s="159"/>
      <c r="M716" s="162"/>
      <c r="T716" s="163"/>
      <c r="AT716" s="32" t="s">
        <v>255</v>
      </c>
      <c r="AU716" s="32" t="s">
        <v>86</v>
      </c>
      <c r="AV716" s="13" t="s">
        <v>263</v>
      </c>
      <c r="AW716" s="13" t="s">
        <v>33</v>
      </c>
      <c r="AX716" s="13" t="s">
        <v>77</v>
      </c>
      <c r="AY716" s="32" t="s">
        <v>246</v>
      </c>
    </row>
    <row r="717" spans="2:65" s="12" customFormat="1" x14ac:dyDescent="0.2">
      <c r="B717" s="153"/>
      <c r="D717" s="154" t="s">
        <v>255</v>
      </c>
      <c r="E717" s="30" t="s">
        <v>1</v>
      </c>
      <c r="F717" s="155" t="s">
        <v>1008</v>
      </c>
      <c r="H717" s="156">
        <v>126.34099999999999</v>
      </c>
      <c r="L717" s="153"/>
      <c r="M717" s="157"/>
      <c r="T717" s="158"/>
      <c r="AT717" s="30" t="s">
        <v>255</v>
      </c>
      <c r="AU717" s="30" t="s">
        <v>86</v>
      </c>
      <c r="AV717" s="12" t="s">
        <v>86</v>
      </c>
      <c r="AW717" s="12" t="s">
        <v>33</v>
      </c>
      <c r="AX717" s="12" t="s">
        <v>77</v>
      </c>
      <c r="AY717" s="30" t="s">
        <v>246</v>
      </c>
    </row>
    <row r="718" spans="2:65" s="12" customFormat="1" x14ac:dyDescent="0.2">
      <c r="B718" s="153"/>
      <c r="D718" s="154" t="s">
        <v>255</v>
      </c>
      <c r="E718" s="30" t="s">
        <v>1</v>
      </c>
      <c r="F718" s="155" t="s">
        <v>821</v>
      </c>
      <c r="H718" s="156">
        <v>167.441</v>
      </c>
      <c r="L718" s="153"/>
      <c r="M718" s="157"/>
      <c r="T718" s="158"/>
      <c r="AT718" s="30" t="s">
        <v>255</v>
      </c>
      <c r="AU718" s="30" t="s">
        <v>86</v>
      </c>
      <c r="AV718" s="12" t="s">
        <v>86</v>
      </c>
      <c r="AW718" s="12" t="s">
        <v>33</v>
      </c>
      <c r="AX718" s="12" t="s">
        <v>77</v>
      </c>
      <c r="AY718" s="30" t="s">
        <v>246</v>
      </c>
    </row>
    <row r="719" spans="2:65" s="13" customFormat="1" x14ac:dyDescent="0.2">
      <c r="B719" s="159"/>
      <c r="D719" s="154" t="s">
        <v>255</v>
      </c>
      <c r="E719" s="32" t="s">
        <v>1</v>
      </c>
      <c r="F719" s="160" t="s">
        <v>553</v>
      </c>
      <c r="H719" s="161">
        <v>293.78199999999998</v>
      </c>
      <c r="L719" s="159"/>
      <c r="M719" s="162"/>
      <c r="T719" s="163"/>
      <c r="AT719" s="32" t="s">
        <v>255</v>
      </c>
      <c r="AU719" s="32" t="s">
        <v>86</v>
      </c>
      <c r="AV719" s="13" t="s">
        <v>263</v>
      </c>
      <c r="AW719" s="13" t="s">
        <v>33</v>
      </c>
      <c r="AX719" s="13" t="s">
        <v>77</v>
      </c>
      <c r="AY719" s="32" t="s">
        <v>246</v>
      </c>
    </row>
    <row r="720" spans="2:65" s="14" customFormat="1" x14ac:dyDescent="0.2">
      <c r="B720" s="164"/>
      <c r="D720" s="154" t="s">
        <v>255</v>
      </c>
      <c r="E720" s="33" t="s">
        <v>202</v>
      </c>
      <c r="F720" s="165" t="s">
        <v>1009</v>
      </c>
      <c r="H720" s="166">
        <v>686.70899999999995</v>
      </c>
      <c r="L720" s="164"/>
      <c r="M720" s="167"/>
      <c r="T720" s="168"/>
      <c r="AT720" s="33" t="s">
        <v>255</v>
      </c>
      <c r="AU720" s="33" t="s">
        <v>86</v>
      </c>
      <c r="AV720" s="14" t="s">
        <v>253</v>
      </c>
      <c r="AW720" s="14" t="s">
        <v>33</v>
      </c>
      <c r="AX720" s="14" t="s">
        <v>8</v>
      </c>
      <c r="AY720" s="33" t="s">
        <v>246</v>
      </c>
    </row>
    <row r="721" spans="2:65" s="1" customFormat="1" ht="37.9" customHeight="1" x14ac:dyDescent="0.2">
      <c r="B721" s="50"/>
      <c r="C721" s="143" t="s">
        <v>1010</v>
      </c>
      <c r="D721" s="143" t="s">
        <v>248</v>
      </c>
      <c r="E721" s="144" t="s">
        <v>1011</v>
      </c>
      <c r="F721" s="145" t="s">
        <v>1012</v>
      </c>
      <c r="G721" s="146" t="s">
        <v>251</v>
      </c>
      <c r="H721" s="147">
        <v>61803.81</v>
      </c>
      <c r="I721" s="27"/>
      <c r="J721" s="148">
        <f>ROUND(I721*H721,0)</f>
        <v>0</v>
      </c>
      <c r="K721" s="145" t="s">
        <v>252</v>
      </c>
      <c r="L721" s="50"/>
      <c r="M721" s="149" t="s">
        <v>1</v>
      </c>
      <c r="N721" s="150" t="s">
        <v>42</v>
      </c>
      <c r="P721" s="151">
        <f>O721*H721</f>
        <v>0</v>
      </c>
      <c r="Q721" s="151">
        <v>0</v>
      </c>
      <c r="R721" s="151">
        <f>Q721*H721</f>
        <v>0</v>
      </c>
      <c r="S721" s="151">
        <v>0</v>
      </c>
      <c r="T721" s="152">
        <f>S721*H721</f>
        <v>0</v>
      </c>
      <c r="AR721" s="28" t="s">
        <v>253</v>
      </c>
      <c r="AT721" s="28" t="s">
        <v>248</v>
      </c>
      <c r="AU721" s="28" t="s">
        <v>86</v>
      </c>
      <c r="AY721" s="17" t="s">
        <v>246</v>
      </c>
      <c r="BE721" s="29">
        <f>IF(N721="základní",J721,0)</f>
        <v>0</v>
      </c>
      <c r="BF721" s="29">
        <f>IF(N721="snížená",J721,0)</f>
        <v>0</v>
      </c>
      <c r="BG721" s="29">
        <f>IF(N721="zákl. přenesená",J721,0)</f>
        <v>0</v>
      </c>
      <c r="BH721" s="29">
        <f>IF(N721="sníž. přenesená",J721,0)</f>
        <v>0</v>
      </c>
      <c r="BI721" s="29">
        <f>IF(N721="nulová",J721,0)</f>
        <v>0</v>
      </c>
      <c r="BJ721" s="17" t="s">
        <v>8</v>
      </c>
      <c r="BK721" s="29">
        <f>ROUND(I721*H721,0)</f>
        <v>0</v>
      </c>
      <c r="BL721" s="17" t="s">
        <v>253</v>
      </c>
      <c r="BM721" s="28" t="s">
        <v>1013</v>
      </c>
    </row>
    <row r="722" spans="2:65" s="12" customFormat="1" x14ac:dyDescent="0.2">
      <c r="B722" s="153"/>
      <c r="D722" s="154" t="s">
        <v>255</v>
      </c>
      <c r="E722" s="30" t="s">
        <v>1</v>
      </c>
      <c r="F722" s="155" t="s">
        <v>1014</v>
      </c>
      <c r="H722" s="156">
        <v>61803.81</v>
      </c>
      <c r="L722" s="153"/>
      <c r="M722" s="157"/>
      <c r="T722" s="158"/>
      <c r="AT722" s="30" t="s">
        <v>255</v>
      </c>
      <c r="AU722" s="30" t="s">
        <v>86</v>
      </c>
      <c r="AV722" s="12" t="s">
        <v>86</v>
      </c>
      <c r="AW722" s="12" t="s">
        <v>33</v>
      </c>
      <c r="AX722" s="12" t="s">
        <v>8</v>
      </c>
      <c r="AY722" s="30" t="s">
        <v>246</v>
      </c>
    </row>
    <row r="723" spans="2:65" s="1" customFormat="1" ht="37.9" customHeight="1" x14ac:dyDescent="0.2">
      <c r="B723" s="50"/>
      <c r="C723" s="143" t="s">
        <v>1015</v>
      </c>
      <c r="D723" s="143" t="s">
        <v>248</v>
      </c>
      <c r="E723" s="144" t="s">
        <v>1016</v>
      </c>
      <c r="F723" s="145" t="s">
        <v>1017</v>
      </c>
      <c r="G723" s="146" t="s">
        <v>251</v>
      </c>
      <c r="H723" s="147">
        <v>686.70899999999995</v>
      </c>
      <c r="I723" s="27"/>
      <c r="J723" s="148">
        <f>ROUND(I723*H723,0)</f>
        <v>0</v>
      </c>
      <c r="K723" s="145" t="s">
        <v>252</v>
      </c>
      <c r="L723" s="50"/>
      <c r="M723" s="149" t="s">
        <v>1</v>
      </c>
      <c r="N723" s="150" t="s">
        <v>42</v>
      </c>
      <c r="P723" s="151">
        <f>O723*H723</f>
        <v>0</v>
      </c>
      <c r="Q723" s="151">
        <v>0</v>
      </c>
      <c r="R723" s="151">
        <f>Q723*H723</f>
        <v>0</v>
      </c>
      <c r="S723" s="151">
        <v>0</v>
      </c>
      <c r="T723" s="152">
        <f>S723*H723</f>
        <v>0</v>
      </c>
      <c r="AR723" s="28" t="s">
        <v>253</v>
      </c>
      <c r="AT723" s="28" t="s">
        <v>248</v>
      </c>
      <c r="AU723" s="28" t="s">
        <v>86</v>
      </c>
      <c r="AY723" s="17" t="s">
        <v>246</v>
      </c>
      <c r="BE723" s="29">
        <f>IF(N723="základní",J723,0)</f>
        <v>0</v>
      </c>
      <c r="BF723" s="29">
        <f>IF(N723="snížená",J723,0)</f>
        <v>0</v>
      </c>
      <c r="BG723" s="29">
        <f>IF(N723="zákl. přenesená",J723,0)</f>
        <v>0</v>
      </c>
      <c r="BH723" s="29">
        <f>IF(N723="sníž. přenesená",J723,0)</f>
        <v>0</v>
      </c>
      <c r="BI723" s="29">
        <f>IF(N723="nulová",J723,0)</f>
        <v>0</v>
      </c>
      <c r="BJ723" s="17" t="s">
        <v>8</v>
      </c>
      <c r="BK723" s="29">
        <f>ROUND(I723*H723,0)</f>
        <v>0</v>
      </c>
      <c r="BL723" s="17" t="s">
        <v>253</v>
      </c>
      <c r="BM723" s="28" t="s">
        <v>1018</v>
      </c>
    </row>
    <row r="724" spans="2:65" s="12" customFormat="1" x14ac:dyDescent="0.2">
      <c r="B724" s="153"/>
      <c r="D724" s="154" t="s">
        <v>255</v>
      </c>
      <c r="E724" s="30" t="s">
        <v>1</v>
      </c>
      <c r="F724" s="155" t="s">
        <v>202</v>
      </c>
      <c r="H724" s="156">
        <v>686.70899999999995</v>
      </c>
      <c r="L724" s="153"/>
      <c r="M724" s="157"/>
      <c r="T724" s="158"/>
      <c r="AT724" s="30" t="s">
        <v>255</v>
      </c>
      <c r="AU724" s="30" t="s">
        <v>86</v>
      </c>
      <c r="AV724" s="12" t="s">
        <v>86</v>
      </c>
      <c r="AW724" s="12" t="s">
        <v>33</v>
      </c>
      <c r="AX724" s="12" t="s">
        <v>8</v>
      </c>
      <c r="AY724" s="30" t="s">
        <v>246</v>
      </c>
    </row>
    <row r="725" spans="2:65" s="1" customFormat="1" ht="16.5" customHeight="1" x14ac:dyDescent="0.2">
      <c r="B725" s="50"/>
      <c r="C725" s="143" t="s">
        <v>1019</v>
      </c>
      <c r="D725" s="143" t="s">
        <v>248</v>
      </c>
      <c r="E725" s="144" t="s">
        <v>1020</v>
      </c>
      <c r="F725" s="145" t="s">
        <v>1021</v>
      </c>
      <c r="G725" s="146" t="s">
        <v>251</v>
      </c>
      <c r="H725" s="147">
        <v>686.70899999999995</v>
      </c>
      <c r="I725" s="27"/>
      <c r="J725" s="148">
        <f>ROUND(I725*H725,0)</f>
        <v>0</v>
      </c>
      <c r="K725" s="145" t="s">
        <v>252</v>
      </c>
      <c r="L725" s="50"/>
      <c r="M725" s="149" t="s">
        <v>1</v>
      </c>
      <c r="N725" s="150" t="s">
        <v>42</v>
      </c>
      <c r="P725" s="151">
        <f>O725*H725</f>
        <v>0</v>
      </c>
      <c r="Q725" s="151">
        <v>0</v>
      </c>
      <c r="R725" s="151">
        <f>Q725*H725</f>
        <v>0</v>
      </c>
      <c r="S725" s="151">
        <v>0</v>
      </c>
      <c r="T725" s="152">
        <f>S725*H725</f>
        <v>0</v>
      </c>
      <c r="AR725" s="28" t="s">
        <v>253</v>
      </c>
      <c r="AT725" s="28" t="s">
        <v>248</v>
      </c>
      <c r="AU725" s="28" t="s">
        <v>86</v>
      </c>
      <c r="AY725" s="17" t="s">
        <v>246</v>
      </c>
      <c r="BE725" s="29">
        <f>IF(N725="základní",J725,0)</f>
        <v>0</v>
      </c>
      <c r="BF725" s="29">
        <f>IF(N725="snížená",J725,0)</f>
        <v>0</v>
      </c>
      <c r="BG725" s="29">
        <f>IF(N725="zákl. přenesená",J725,0)</f>
        <v>0</v>
      </c>
      <c r="BH725" s="29">
        <f>IF(N725="sníž. přenesená",J725,0)</f>
        <v>0</v>
      </c>
      <c r="BI725" s="29">
        <f>IF(N725="nulová",J725,0)</f>
        <v>0</v>
      </c>
      <c r="BJ725" s="17" t="s">
        <v>8</v>
      </c>
      <c r="BK725" s="29">
        <f>ROUND(I725*H725,0)</f>
        <v>0</v>
      </c>
      <c r="BL725" s="17" t="s">
        <v>253</v>
      </c>
      <c r="BM725" s="28" t="s">
        <v>1022</v>
      </c>
    </row>
    <row r="726" spans="2:65" s="12" customFormat="1" x14ac:dyDescent="0.2">
      <c r="B726" s="153"/>
      <c r="D726" s="154" t="s">
        <v>255</v>
      </c>
      <c r="E726" s="30" t="s">
        <v>1</v>
      </c>
      <c r="F726" s="155" t="s">
        <v>202</v>
      </c>
      <c r="H726" s="156">
        <v>686.70899999999995</v>
      </c>
      <c r="L726" s="153"/>
      <c r="M726" s="157"/>
      <c r="T726" s="158"/>
      <c r="AT726" s="30" t="s">
        <v>255</v>
      </c>
      <c r="AU726" s="30" t="s">
        <v>86</v>
      </c>
      <c r="AV726" s="12" t="s">
        <v>86</v>
      </c>
      <c r="AW726" s="12" t="s">
        <v>33</v>
      </c>
      <c r="AX726" s="12" t="s">
        <v>8</v>
      </c>
      <c r="AY726" s="30" t="s">
        <v>246</v>
      </c>
    </row>
    <row r="727" spans="2:65" s="1" customFormat="1" ht="16.5" customHeight="1" x14ac:dyDescent="0.2">
      <c r="B727" s="50"/>
      <c r="C727" s="143" t="s">
        <v>1023</v>
      </c>
      <c r="D727" s="143" t="s">
        <v>248</v>
      </c>
      <c r="E727" s="144" t="s">
        <v>1024</v>
      </c>
      <c r="F727" s="145" t="s">
        <v>1025</v>
      </c>
      <c r="G727" s="146" t="s">
        <v>251</v>
      </c>
      <c r="H727" s="147">
        <v>61803.81</v>
      </c>
      <c r="I727" s="27"/>
      <c r="J727" s="148">
        <f>ROUND(I727*H727,0)</f>
        <v>0</v>
      </c>
      <c r="K727" s="145" t="s">
        <v>252</v>
      </c>
      <c r="L727" s="50"/>
      <c r="M727" s="149" t="s">
        <v>1</v>
      </c>
      <c r="N727" s="150" t="s">
        <v>42</v>
      </c>
      <c r="P727" s="151">
        <f>O727*H727</f>
        <v>0</v>
      </c>
      <c r="Q727" s="151">
        <v>0</v>
      </c>
      <c r="R727" s="151">
        <f>Q727*H727</f>
        <v>0</v>
      </c>
      <c r="S727" s="151">
        <v>0</v>
      </c>
      <c r="T727" s="152">
        <f>S727*H727</f>
        <v>0</v>
      </c>
      <c r="AR727" s="28" t="s">
        <v>253</v>
      </c>
      <c r="AT727" s="28" t="s">
        <v>248</v>
      </c>
      <c r="AU727" s="28" t="s">
        <v>86</v>
      </c>
      <c r="AY727" s="17" t="s">
        <v>246</v>
      </c>
      <c r="BE727" s="29">
        <f>IF(N727="základní",J727,0)</f>
        <v>0</v>
      </c>
      <c r="BF727" s="29">
        <f>IF(N727="snížená",J727,0)</f>
        <v>0</v>
      </c>
      <c r="BG727" s="29">
        <f>IF(N727="zákl. přenesená",J727,0)</f>
        <v>0</v>
      </c>
      <c r="BH727" s="29">
        <f>IF(N727="sníž. přenesená",J727,0)</f>
        <v>0</v>
      </c>
      <c r="BI727" s="29">
        <f>IF(N727="nulová",J727,0)</f>
        <v>0</v>
      </c>
      <c r="BJ727" s="17" t="s">
        <v>8</v>
      </c>
      <c r="BK727" s="29">
        <f>ROUND(I727*H727,0)</f>
        <v>0</v>
      </c>
      <c r="BL727" s="17" t="s">
        <v>253</v>
      </c>
      <c r="BM727" s="28" t="s">
        <v>1026</v>
      </c>
    </row>
    <row r="728" spans="2:65" s="12" customFormat="1" x14ac:dyDescent="0.2">
      <c r="B728" s="153"/>
      <c r="D728" s="154" t="s">
        <v>255</v>
      </c>
      <c r="E728" s="30" t="s">
        <v>1</v>
      </c>
      <c r="F728" s="155" t="s">
        <v>1014</v>
      </c>
      <c r="H728" s="156">
        <v>61803.81</v>
      </c>
      <c r="L728" s="153"/>
      <c r="M728" s="157"/>
      <c r="T728" s="158"/>
      <c r="AT728" s="30" t="s">
        <v>255</v>
      </c>
      <c r="AU728" s="30" t="s">
        <v>86</v>
      </c>
      <c r="AV728" s="12" t="s">
        <v>86</v>
      </c>
      <c r="AW728" s="12" t="s">
        <v>33</v>
      </c>
      <c r="AX728" s="12" t="s">
        <v>8</v>
      </c>
      <c r="AY728" s="30" t="s">
        <v>246</v>
      </c>
    </row>
    <row r="729" spans="2:65" s="1" customFormat="1" ht="21.75" customHeight="1" x14ac:dyDescent="0.2">
      <c r="B729" s="50"/>
      <c r="C729" s="143" t="s">
        <v>1027</v>
      </c>
      <c r="D729" s="143" t="s">
        <v>248</v>
      </c>
      <c r="E729" s="144" t="s">
        <v>1028</v>
      </c>
      <c r="F729" s="145" t="s">
        <v>1029</v>
      </c>
      <c r="G729" s="146" t="s">
        <v>251</v>
      </c>
      <c r="H729" s="147">
        <v>686.70899999999995</v>
      </c>
      <c r="I729" s="27"/>
      <c r="J729" s="148">
        <f>ROUND(I729*H729,0)</f>
        <v>0</v>
      </c>
      <c r="K729" s="145" t="s">
        <v>252</v>
      </c>
      <c r="L729" s="50"/>
      <c r="M729" s="149" t="s">
        <v>1</v>
      </c>
      <c r="N729" s="150" t="s">
        <v>42</v>
      </c>
      <c r="P729" s="151">
        <f>O729*H729</f>
        <v>0</v>
      </c>
      <c r="Q729" s="151">
        <v>0</v>
      </c>
      <c r="R729" s="151">
        <f>Q729*H729</f>
        <v>0</v>
      </c>
      <c r="S729" s="151">
        <v>0</v>
      </c>
      <c r="T729" s="152">
        <f>S729*H729</f>
        <v>0</v>
      </c>
      <c r="AR729" s="28" t="s">
        <v>253</v>
      </c>
      <c r="AT729" s="28" t="s">
        <v>248</v>
      </c>
      <c r="AU729" s="28" t="s">
        <v>86</v>
      </c>
      <c r="AY729" s="17" t="s">
        <v>246</v>
      </c>
      <c r="BE729" s="29">
        <f>IF(N729="základní",J729,0)</f>
        <v>0</v>
      </c>
      <c r="BF729" s="29">
        <f>IF(N729="snížená",J729,0)</f>
        <v>0</v>
      </c>
      <c r="BG729" s="29">
        <f>IF(N729="zákl. přenesená",J729,0)</f>
        <v>0</v>
      </c>
      <c r="BH729" s="29">
        <f>IF(N729="sníž. přenesená",J729,0)</f>
        <v>0</v>
      </c>
      <c r="BI729" s="29">
        <f>IF(N729="nulová",J729,0)</f>
        <v>0</v>
      </c>
      <c r="BJ729" s="17" t="s">
        <v>8</v>
      </c>
      <c r="BK729" s="29">
        <f>ROUND(I729*H729,0)</f>
        <v>0</v>
      </c>
      <c r="BL729" s="17" t="s">
        <v>253</v>
      </c>
      <c r="BM729" s="28" t="s">
        <v>1030</v>
      </c>
    </row>
    <row r="730" spans="2:65" s="12" customFormat="1" x14ac:dyDescent="0.2">
      <c r="B730" s="153"/>
      <c r="D730" s="154" t="s">
        <v>255</v>
      </c>
      <c r="E730" s="30" t="s">
        <v>1</v>
      </c>
      <c r="F730" s="155" t="s">
        <v>202</v>
      </c>
      <c r="H730" s="156">
        <v>686.70899999999995</v>
      </c>
      <c r="L730" s="153"/>
      <c r="M730" s="157"/>
      <c r="T730" s="158"/>
      <c r="AT730" s="30" t="s">
        <v>255</v>
      </c>
      <c r="AU730" s="30" t="s">
        <v>86</v>
      </c>
      <c r="AV730" s="12" t="s">
        <v>86</v>
      </c>
      <c r="AW730" s="12" t="s">
        <v>33</v>
      </c>
      <c r="AX730" s="12" t="s">
        <v>8</v>
      </c>
      <c r="AY730" s="30" t="s">
        <v>246</v>
      </c>
    </row>
    <row r="731" spans="2:65" s="1" customFormat="1" ht="37.9" customHeight="1" x14ac:dyDescent="0.2">
      <c r="B731" s="50"/>
      <c r="C731" s="143" t="s">
        <v>1031</v>
      </c>
      <c r="D731" s="143" t="s">
        <v>248</v>
      </c>
      <c r="E731" s="144" t="s">
        <v>1032</v>
      </c>
      <c r="F731" s="145" t="s">
        <v>1033</v>
      </c>
      <c r="G731" s="146" t="s">
        <v>251</v>
      </c>
      <c r="H731" s="147">
        <v>467.2</v>
      </c>
      <c r="I731" s="27"/>
      <c r="J731" s="148">
        <f>ROUND(I731*H731,0)</f>
        <v>0</v>
      </c>
      <c r="K731" s="145" t="s">
        <v>252</v>
      </c>
      <c r="L731" s="50"/>
      <c r="M731" s="149" t="s">
        <v>1</v>
      </c>
      <c r="N731" s="150" t="s">
        <v>42</v>
      </c>
      <c r="P731" s="151">
        <f>O731*H731</f>
        <v>0</v>
      </c>
      <c r="Q731" s="151">
        <v>2.1000000000000001E-4</v>
      </c>
      <c r="R731" s="151">
        <f>Q731*H731</f>
        <v>9.8112000000000005E-2</v>
      </c>
      <c r="S731" s="151">
        <v>0</v>
      </c>
      <c r="T731" s="152">
        <f>S731*H731</f>
        <v>0</v>
      </c>
      <c r="AR731" s="28" t="s">
        <v>253</v>
      </c>
      <c r="AT731" s="28" t="s">
        <v>248</v>
      </c>
      <c r="AU731" s="28" t="s">
        <v>86</v>
      </c>
      <c r="AY731" s="17" t="s">
        <v>246</v>
      </c>
      <c r="BE731" s="29">
        <f>IF(N731="základní",J731,0)</f>
        <v>0</v>
      </c>
      <c r="BF731" s="29">
        <f>IF(N731="snížená",J731,0)</f>
        <v>0</v>
      </c>
      <c r="BG731" s="29">
        <f>IF(N731="zákl. přenesená",J731,0)</f>
        <v>0</v>
      </c>
      <c r="BH731" s="29">
        <f>IF(N731="sníž. přenesená",J731,0)</f>
        <v>0</v>
      </c>
      <c r="BI731" s="29">
        <f>IF(N731="nulová",J731,0)</f>
        <v>0</v>
      </c>
      <c r="BJ731" s="17" t="s">
        <v>8</v>
      </c>
      <c r="BK731" s="29">
        <f>ROUND(I731*H731,0)</f>
        <v>0</v>
      </c>
      <c r="BL731" s="17" t="s">
        <v>253</v>
      </c>
      <c r="BM731" s="28" t="s">
        <v>1034</v>
      </c>
    </row>
    <row r="732" spans="2:65" s="12" customFormat="1" ht="22.5" x14ac:dyDescent="0.2">
      <c r="B732" s="153"/>
      <c r="D732" s="154" t="s">
        <v>255</v>
      </c>
      <c r="E732" s="30" t="s">
        <v>1</v>
      </c>
      <c r="F732" s="155" t="s">
        <v>662</v>
      </c>
      <c r="H732" s="156">
        <v>467.2</v>
      </c>
      <c r="L732" s="153"/>
      <c r="M732" s="157"/>
      <c r="T732" s="158"/>
      <c r="AT732" s="30" t="s">
        <v>255</v>
      </c>
      <c r="AU732" s="30" t="s">
        <v>86</v>
      </c>
      <c r="AV732" s="12" t="s">
        <v>86</v>
      </c>
      <c r="AW732" s="12" t="s">
        <v>33</v>
      </c>
      <c r="AX732" s="12" t="s">
        <v>77</v>
      </c>
      <c r="AY732" s="30" t="s">
        <v>246</v>
      </c>
    </row>
    <row r="733" spans="2:65" s="13" customFormat="1" x14ac:dyDescent="0.2">
      <c r="B733" s="159"/>
      <c r="D733" s="154" t="s">
        <v>255</v>
      </c>
      <c r="E733" s="32" t="s">
        <v>1</v>
      </c>
      <c r="F733" s="160" t="s">
        <v>1035</v>
      </c>
      <c r="H733" s="161">
        <v>467.2</v>
      </c>
      <c r="L733" s="159"/>
      <c r="M733" s="162"/>
      <c r="T733" s="163"/>
      <c r="AT733" s="32" t="s">
        <v>255</v>
      </c>
      <c r="AU733" s="32" t="s">
        <v>86</v>
      </c>
      <c r="AV733" s="13" t="s">
        <v>263</v>
      </c>
      <c r="AW733" s="13" t="s">
        <v>33</v>
      </c>
      <c r="AX733" s="13" t="s">
        <v>8</v>
      </c>
      <c r="AY733" s="32" t="s">
        <v>246</v>
      </c>
    </row>
    <row r="734" spans="2:65" s="1" customFormat="1" ht="24.2" customHeight="1" x14ac:dyDescent="0.2">
      <c r="B734" s="50"/>
      <c r="C734" s="143" t="s">
        <v>1036</v>
      </c>
      <c r="D734" s="143" t="s">
        <v>248</v>
      </c>
      <c r="E734" s="144" t="s">
        <v>1037</v>
      </c>
      <c r="F734" s="145" t="s">
        <v>1038</v>
      </c>
      <c r="G734" s="146" t="s">
        <v>251</v>
      </c>
      <c r="H734" s="147">
        <v>594.60799999999995</v>
      </c>
      <c r="I734" s="27"/>
      <c r="J734" s="148">
        <f>ROUND(I734*H734,0)</f>
        <v>0</v>
      </c>
      <c r="K734" s="145" t="s">
        <v>252</v>
      </c>
      <c r="L734" s="50"/>
      <c r="M734" s="149" t="s">
        <v>1</v>
      </c>
      <c r="N734" s="150" t="s">
        <v>42</v>
      </c>
      <c r="P734" s="151">
        <f>O734*H734</f>
        <v>0</v>
      </c>
      <c r="Q734" s="151">
        <v>2.8E-5</v>
      </c>
      <c r="R734" s="151">
        <f>Q734*H734</f>
        <v>1.6649023999999998E-2</v>
      </c>
      <c r="S734" s="151">
        <v>0</v>
      </c>
      <c r="T734" s="152">
        <f>S734*H734</f>
        <v>0</v>
      </c>
      <c r="AR734" s="28" t="s">
        <v>253</v>
      </c>
      <c r="AT734" s="28" t="s">
        <v>248</v>
      </c>
      <c r="AU734" s="28" t="s">
        <v>86</v>
      </c>
      <c r="AY734" s="17" t="s">
        <v>246</v>
      </c>
      <c r="BE734" s="29">
        <f>IF(N734="základní",J734,0)</f>
        <v>0</v>
      </c>
      <c r="BF734" s="29">
        <f>IF(N734="snížená",J734,0)</f>
        <v>0</v>
      </c>
      <c r="BG734" s="29">
        <f>IF(N734="zákl. přenesená",J734,0)</f>
        <v>0</v>
      </c>
      <c r="BH734" s="29">
        <f>IF(N734="sníž. přenesená",J734,0)</f>
        <v>0</v>
      </c>
      <c r="BI734" s="29">
        <f>IF(N734="nulová",J734,0)</f>
        <v>0</v>
      </c>
      <c r="BJ734" s="17" t="s">
        <v>8</v>
      </c>
      <c r="BK734" s="29">
        <f>ROUND(I734*H734,0)</f>
        <v>0</v>
      </c>
      <c r="BL734" s="17" t="s">
        <v>253</v>
      </c>
      <c r="BM734" s="28" t="s">
        <v>1039</v>
      </c>
    </row>
    <row r="735" spans="2:65" s="12" customFormat="1" x14ac:dyDescent="0.2">
      <c r="B735" s="153"/>
      <c r="D735" s="154" t="s">
        <v>255</v>
      </c>
      <c r="E735" s="30" t="s">
        <v>1</v>
      </c>
      <c r="F735" s="155" t="s">
        <v>1040</v>
      </c>
      <c r="H735" s="156">
        <v>594.60799999999995</v>
      </c>
      <c r="L735" s="153"/>
      <c r="M735" s="157"/>
      <c r="T735" s="158"/>
      <c r="AT735" s="30" t="s">
        <v>255</v>
      </c>
      <c r="AU735" s="30" t="s">
        <v>86</v>
      </c>
      <c r="AV735" s="12" t="s">
        <v>86</v>
      </c>
      <c r="AW735" s="12" t="s">
        <v>33</v>
      </c>
      <c r="AX735" s="12" t="s">
        <v>77</v>
      </c>
      <c r="AY735" s="30" t="s">
        <v>246</v>
      </c>
    </row>
    <row r="736" spans="2:65" s="13" customFormat="1" x14ac:dyDescent="0.2">
      <c r="B736" s="159"/>
      <c r="D736" s="154" t="s">
        <v>255</v>
      </c>
      <c r="E736" s="32" t="s">
        <v>1</v>
      </c>
      <c r="F736" s="160" t="s">
        <v>262</v>
      </c>
      <c r="H736" s="161">
        <v>594.60799999999995</v>
      </c>
      <c r="L736" s="159"/>
      <c r="M736" s="162"/>
      <c r="T736" s="163"/>
      <c r="AT736" s="32" t="s">
        <v>255</v>
      </c>
      <c r="AU736" s="32" t="s">
        <v>86</v>
      </c>
      <c r="AV736" s="13" t="s">
        <v>263</v>
      </c>
      <c r="AW736" s="13" t="s">
        <v>33</v>
      </c>
      <c r="AX736" s="13" t="s">
        <v>8</v>
      </c>
      <c r="AY736" s="32" t="s">
        <v>246</v>
      </c>
    </row>
    <row r="737" spans="2:65" s="1" customFormat="1" ht="24.2" customHeight="1" x14ac:dyDescent="0.2">
      <c r="B737" s="50"/>
      <c r="C737" s="143" t="s">
        <v>1041</v>
      </c>
      <c r="D737" s="143" t="s">
        <v>248</v>
      </c>
      <c r="E737" s="144" t="s">
        <v>1042</v>
      </c>
      <c r="F737" s="145" t="s">
        <v>1043</v>
      </c>
      <c r="G737" s="146" t="s">
        <v>455</v>
      </c>
      <c r="H737" s="147">
        <v>8</v>
      </c>
      <c r="I737" s="27"/>
      <c r="J737" s="148">
        <f>ROUND(I737*H737,0)</f>
        <v>0</v>
      </c>
      <c r="K737" s="145" t="s">
        <v>252</v>
      </c>
      <c r="L737" s="50"/>
      <c r="M737" s="149" t="s">
        <v>1</v>
      </c>
      <c r="N737" s="150" t="s">
        <v>42</v>
      </c>
      <c r="P737" s="151">
        <f>O737*H737</f>
        <v>0</v>
      </c>
      <c r="Q737" s="151">
        <v>0</v>
      </c>
      <c r="R737" s="151">
        <f>Q737*H737</f>
        <v>0</v>
      </c>
      <c r="S737" s="151">
        <v>0</v>
      </c>
      <c r="T737" s="152">
        <f>S737*H737</f>
        <v>0</v>
      </c>
      <c r="AR737" s="28" t="s">
        <v>253</v>
      </c>
      <c r="AT737" s="28" t="s">
        <v>248</v>
      </c>
      <c r="AU737" s="28" t="s">
        <v>86</v>
      </c>
      <c r="AY737" s="17" t="s">
        <v>246</v>
      </c>
      <c r="BE737" s="29">
        <f>IF(N737="základní",J737,0)</f>
        <v>0</v>
      </c>
      <c r="BF737" s="29">
        <f>IF(N737="snížená",J737,0)</f>
        <v>0</v>
      </c>
      <c r="BG737" s="29">
        <f>IF(N737="zákl. přenesená",J737,0)</f>
        <v>0</v>
      </c>
      <c r="BH737" s="29">
        <f>IF(N737="sníž. přenesená",J737,0)</f>
        <v>0</v>
      </c>
      <c r="BI737" s="29">
        <f>IF(N737="nulová",J737,0)</f>
        <v>0</v>
      </c>
      <c r="BJ737" s="17" t="s">
        <v>8</v>
      </c>
      <c r="BK737" s="29">
        <f>ROUND(I737*H737,0)</f>
        <v>0</v>
      </c>
      <c r="BL737" s="17" t="s">
        <v>253</v>
      </c>
      <c r="BM737" s="28" t="s">
        <v>1044</v>
      </c>
    </row>
    <row r="738" spans="2:65" s="12" customFormat="1" x14ac:dyDescent="0.2">
      <c r="B738" s="153"/>
      <c r="D738" s="154" t="s">
        <v>255</v>
      </c>
      <c r="E738" s="30" t="s">
        <v>1</v>
      </c>
      <c r="F738" s="155" t="s">
        <v>1045</v>
      </c>
      <c r="H738" s="156">
        <v>8</v>
      </c>
      <c r="L738" s="153"/>
      <c r="M738" s="157"/>
      <c r="T738" s="158"/>
      <c r="AT738" s="30" t="s">
        <v>255</v>
      </c>
      <c r="AU738" s="30" t="s">
        <v>86</v>
      </c>
      <c r="AV738" s="12" t="s">
        <v>86</v>
      </c>
      <c r="AW738" s="12" t="s">
        <v>33</v>
      </c>
      <c r="AX738" s="12" t="s">
        <v>77</v>
      </c>
      <c r="AY738" s="30" t="s">
        <v>246</v>
      </c>
    </row>
    <row r="739" spans="2:65" s="12" customFormat="1" x14ac:dyDescent="0.2">
      <c r="B739" s="153"/>
      <c r="D739" s="154" t="s">
        <v>255</v>
      </c>
      <c r="E739" s="30" t="s">
        <v>1</v>
      </c>
      <c r="F739" s="155" t="s">
        <v>1046</v>
      </c>
      <c r="H739" s="156">
        <v>0</v>
      </c>
      <c r="L739" s="153"/>
      <c r="M739" s="157"/>
      <c r="T739" s="158"/>
      <c r="AT739" s="30" t="s">
        <v>255</v>
      </c>
      <c r="AU739" s="30" t="s">
        <v>86</v>
      </c>
      <c r="AV739" s="12" t="s">
        <v>86</v>
      </c>
      <c r="AW739" s="12" t="s">
        <v>33</v>
      </c>
      <c r="AX739" s="12" t="s">
        <v>77</v>
      </c>
      <c r="AY739" s="30" t="s">
        <v>246</v>
      </c>
    </row>
    <row r="740" spans="2:65" s="13" customFormat="1" x14ac:dyDescent="0.2">
      <c r="B740" s="159"/>
      <c r="D740" s="154" t="s">
        <v>255</v>
      </c>
      <c r="E740" s="32" t="s">
        <v>1</v>
      </c>
      <c r="F740" s="160" t="s">
        <v>262</v>
      </c>
      <c r="H740" s="161">
        <v>8</v>
      </c>
      <c r="L740" s="159"/>
      <c r="M740" s="162"/>
      <c r="T740" s="163"/>
      <c r="AT740" s="32" t="s">
        <v>255</v>
      </c>
      <c r="AU740" s="32" t="s">
        <v>86</v>
      </c>
      <c r="AV740" s="13" t="s">
        <v>263</v>
      </c>
      <c r="AW740" s="13" t="s">
        <v>33</v>
      </c>
      <c r="AX740" s="13" t="s">
        <v>8</v>
      </c>
      <c r="AY740" s="32" t="s">
        <v>246</v>
      </c>
    </row>
    <row r="741" spans="2:65" s="1" customFormat="1" ht="37.9" customHeight="1" x14ac:dyDescent="0.2">
      <c r="B741" s="50"/>
      <c r="C741" s="169" t="s">
        <v>1047</v>
      </c>
      <c r="D741" s="169" t="s">
        <v>643</v>
      </c>
      <c r="E741" s="170" t="s">
        <v>1048</v>
      </c>
      <c r="F741" s="171" t="s">
        <v>1049</v>
      </c>
      <c r="G741" s="172" t="s">
        <v>455</v>
      </c>
      <c r="H741" s="173">
        <v>8</v>
      </c>
      <c r="I741" s="34"/>
      <c r="J741" s="174">
        <f>ROUND(I741*H741,0)</f>
        <v>0</v>
      </c>
      <c r="K741" s="171" t="s">
        <v>252</v>
      </c>
      <c r="L741" s="175"/>
      <c r="M741" s="176" t="s">
        <v>1</v>
      </c>
      <c r="N741" s="177" t="s">
        <v>42</v>
      </c>
      <c r="P741" s="151">
        <f>O741*H741</f>
        <v>0</v>
      </c>
      <c r="Q741" s="151">
        <v>2.5000000000000001E-4</v>
      </c>
      <c r="R741" s="151">
        <f>Q741*H741</f>
        <v>2E-3</v>
      </c>
      <c r="S741" s="151">
        <v>0</v>
      </c>
      <c r="T741" s="152">
        <f>S741*H741</f>
        <v>0</v>
      </c>
      <c r="AR741" s="28" t="s">
        <v>302</v>
      </c>
      <c r="AT741" s="28" t="s">
        <v>643</v>
      </c>
      <c r="AU741" s="28" t="s">
        <v>86</v>
      </c>
      <c r="AY741" s="17" t="s">
        <v>246</v>
      </c>
      <c r="BE741" s="29">
        <f>IF(N741="základní",J741,0)</f>
        <v>0</v>
      </c>
      <c r="BF741" s="29">
        <f>IF(N741="snížená",J741,0)</f>
        <v>0</v>
      </c>
      <c r="BG741" s="29">
        <f>IF(N741="zákl. přenesená",J741,0)</f>
        <v>0</v>
      </c>
      <c r="BH741" s="29">
        <f>IF(N741="sníž. přenesená",J741,0)</f>
        <v>0</v>
      </c>
      <c r="BI741" s="29">
        <f>IF(N741="nulová",J741,0)</f>
        <v>0</v>
      </c>
      <c r="BJ741" s="17" t="s">
        <v>8</v>
      </c>
      <c r="BK741" s="29">
        <f>ROUND(I741*H741,0)</f>
        <v>0</v>
      </c>
      <c r="BL741" s="17" t="s">
        <v>253</v>
      </c>
      <c r="BM741" s="28" t="s">
        <v>1050</v>
      </c>
    </row>
    <row r="742" spans="2:65" s="1" customFormat="1" ht="33" customHeight="1" x14ac:dyDescent="0.2">
      <c r="B742" s="50"/>
      <c r="C742" s="143" t="s">
        <v>1051</v>
      </c>
      <c r="D742" s="143" t="s">
        <v>248</v>
      </c>
      <c r="E742" s="144" t="s">
        <v>1052</v>
      </c>
      <c r="F742" s="145" t="s">
        <v>1053</v>
      </c>
      <c r="G742" s="146" t="s">
        <v>251</v>
      </c>
      <c r="H742" s="147">
        <v>10.4</v>
      </c>
      <c r="I742" s="27"/>
      <c r="J742" s="148">
        <f>ROUND(I742*H742,0)</f>
        <v>0</v>
      </c>
      <c r="K742" s="145" t="s">
        <v>252</v>
      </c>
      <c r="L742" s="50"/>
      <c r="M742" s="149" t="s">
        <v>1</v>
      </c>
      <c r="N742" s="150" t="s">
        <v>42</v>
      </c>
      <c r="P742" s="151">
        <f>O742*H742</f>
        <v>0</v>
      </c>
      <c r="Q742" s="151">
        <v>6.3000000000000003E-4</v>
      </c>
      <c r="R742" s="151">
        <f>Q742*H742</f>
        <v>6.5520000000000005E-3</v>
      </c>
      <c r="S742" s="151">
        <v>0</v>
      </c>
      <c r="T742" s="152">
        <f>S742*H742</f>
        <v>0</v>
      </c>
      <c r="AR742" s="28" t="s">
        <v>253</v>
      </c>
      <c r="AT742" s="28" t="s">
        <v>248</v>
      </c>
      <c r="AU742" s="28" t="s">
        <v>86</v>
      </c>
      <c r="AY742" s="17" t="s">
        <v>246</v>
      </c>
      <c r="BE742" s="29">
        <f>IF(N742="základní",J742,0)</f>
        <v>0</v>
      </c>
      <c r="BF742" s="29">
        <f>IF(N742="snížená",J742,0)</f>
        <v>0</v>
      </c>
      <c r="BG742" s="29">
        <f>IF(N742="zákl. přenesená",J742,0)</f>
        <v>0</v>
      </c>
      <c r="BH742" s="29">
        <f>IF(N742="sníž. přenesená",J742,0)</f>
        <v>0</v>
      </c>
      <c r="BI742" s="29">
        <f>IF(N742="nulová",J742,0)</f>
        <v>0</v>
      </c>
      <c r="BJ742" s="17" t="s">
        <v>8</v>
      </c>
      <c r="BK742" s="29">
        <f>ROUND(I742*H742,0)</f>
        <v>0</v>
      </c>
      <c r="BL742" s="17" t="s">
        <v>253</v>
      </c>
      <c r="BM742" s="28" t="s">
        <v>1054</v>
      </c>
    </row>
    <row r="743" spans="2:65" s="12" customFormat="1" ht="22.5" x14ac:dyDescent="0.2">
      <c r="B743" s="153"/>
      <c r="D743" s="154" t="s">
        <v>255</v>
      </c>
      <c r="E743" s="30" t="s">
        <v>1</v>
      </c>
      <c r="F743" s="155" t="s">
        <v>1055</v>
      </c>
      <c r="H743" s="156">
        <v>1.6</v>
      </c>
      <c r="L743" s="153"/>
      <c r="M743" s="157"/>
      <c r="T743" s="158"/>
      <c r="AT743" s="30" t="s">
        <v>255</v>
      </c>
      <c r="AU743" s="30" t="s">
        <v>86</v>
      </c>
      <c r="AV743" s="12" t="s">
        <v>86</v>
      </c>
      <c r="AW743" s="12" t="s">
        <v>33</v>
      </c>
      <c r="AX743" s="12" t="s">
        <v>77</v>
      </c>
      <c r="AY743" s="30" t="s">
        <v>246</v>
      </c>
    </row>
    <row r="744" spans="2:65" s="12" customFormat="1" x14ac:dyDescent="0.2">
      <c r="B744" s="153"/>
      <c r="D744" s="154" t="s">
        <v>255</v>
      </c>
      <c r="E744" s="30" t="s">
        <v>1</v>
      </c>
      <c r="F744" s="155" t="s">
        <v>1056</v>
      </c>
      <c r="H744" s="156">
        <v>8.8000000000000007</v>
      </c>
      <c r="L744" s="153"/>
      <c r="M744" s="157"/>
      <c r="T744" s="158"/>
      <c r="AT744" s="30" t="s">
        <v>255</v>
      </c>
      <c r="AU744" s="30" t="s">
        <v>86</v>
      </c>
      <c r="AV744" s="12" t="s">
        <v>86</v>
      </c>
      <c r="AW744" s="12" t="s">
        <v>33</v>
      </c>
      <c r="AX744" s="12" t="s">
        <v>77</v>
      </c>
      <c r="AY744" s="30" t="s">
        <v>246</v>
      </c>
    </row>
    <row r="745" spans="2:65" s="13" customFormat="1" x14ac:dyDescent="0.2">
      <c r="B745" s="159"/>
      <c r="D745" s="154" t="s">
        <v>255</v>
      </c>
      <c r="E745" s="32" t="s">
        <v>1</v>
      </c>
      <c r="F745" s="160" t="s">
        <v>262</v>
      </c>
      <c r="H745" s="161">
        <v>10.4</v>
      </c>
      <c r="L745" s="159"/>
      <c r="M745" s="162"/>
      <c r="T745" s="163"/>
      <c r="AT745" s="32" t="s">
        <v>255</v>
      </c>
      <c r="AU745" s="32" t="s">
        <v>86</v>
      </c>
      <c r="AV745" s="13" t="s">
        <v>263</v>
      </c>
      <c r="AW745" s="13" t="s">
        <v>33</v>
      </c>
      <c r="AX745" s="13" t="s">
        <v>8</v>
      </c>
      <c r="AY745" s="32" t="s">
        <v>246</v>
      </c>
    </row>
    <row r="746" spans="2:65" s="1" customFormat="1" ht="33" customHeight="1" x14ac:dyDescent="0.2">
      <c r="B746" s="50"/>
      <c r="C746" s="143" t="s">
        <v>1057</v>
      </c>
      <c r="D746" s="143" t="s">
        <v>248</v>
      </c>
      <c r="E746" s="144" t="s">
        <v>1058</v>
      </c>
      <c r="F746" s="145" t="s">
        <v>1059</v>
      </c>
      <c r="G746" s="146" t="s">
        <v>251</v>
      </c>
      <c r="H746" s="147">
        <v>60.445</v>
      </c>
      <c r="I746" s="27"/>
      <c r="J746" s="148">
        <f>ROUND(I746*H746,0)</f>
        <v>0</v>
      </c>
      <c r="K746" s="145" t="s">
        <v>252</v>
      </c>
      <c r="L746" s="50"/>
      <c r="M746" s="149" t="s">
        <v>1</v>
      </c>
      <c r="N746" s="150" t="s">
        <v>42</v>
      </c>
      <c r="P746" s="151">
        <f>O746*H746</f>
        <v>0</v>
      </c>
      <c r="Q746" s="151">
        <v>1.575E-3</v>
      </c>
      <c r="R746" s="151">
        <f>Q746*H746</f>
        <v>9.5200875000000004E-2</v>
      </c>
      <c r="S746" s="151">
        <v>0</v>
      </c>
      <c r="T746" s="152">
        <f>S746*H746</f>
        <v>0</v>
      </c>
      <c r="AR746" s="28" t="s">
        <v>253</v>
      </c>
      <c r="AT746" s="28" t="s">
        <v>248</v>
      </c>
      <c r="AU746" s="28" t="s">
        <v>86</v>
      </c>
      <c r="AY746" s="17" t="s">
        <v>246</v>
      </c>
      <c r="BE746" s="29">
        <f>IF(N746="základní",J746,0)</f>
        <v>0</v>
      </c>
      <c r="BF746" s="29">
        <f>IF(N746="snížená",J746,0)</f>
        <v>0</v>
      </c>
      <c r="BG746" s="29">
        <f>IF(N746="zákl. přenesená",J746,0)</f>
        <v>0</v>
      </c>
      <c r="BH746" s="29">
        <f>IF(N746="sníž. přenesená",J746,0)</f>
        <v>0</v>
      </c>
      <c r="BI746" s="29">
        <f>IF(N746="nulová",J746,0)</f>
        <v>0</v>
      </c>
      <c r="BJ746" s="17" t="s">
        <v>8</v>
      </c>
      <c r="BK746" s="29">
        <f>ROUND(I746*H746,0)</f>
        <v>0</v>
      </c>
      <c r="BL746" s="17" t="s">
        <v>253</v>
      </c>
      <c r="BM746" s="28" t="s">
        <v>1060</v>
      </c>
    </row>
    <row r="747" spans="2:65" s="12" customFormat="1" x14ac:dyDescent="0.2">
      <c r="B747" s="153"/>
      <c r="D747" s="154" t="s">
        <v>255</v>
      </c>
      <c r="E747" s="30" t="s">
        <v>1</v>
      </c>
      <c r="F747" s="155" t="s">
        <v>1061</v>
      </c>
      <c r="H747" s="156">
        <v>3.96</v>
      </c>
      <c r="L747" s="153"/>
      <c r="M747" s="157"/>
      <c r="T747" s="158"/>
      <c r="AT747" s="30" t="s">
        <v>255</v>
      </c>
      <c r="AU747" s="30" t="s">
        <v>86</v>
      </c>
      <c r="AV747" s="12" t="s">
        <v>86</v>
      </c>
      <c r="AW747" s="12" t="s">
        <v>33</v>
      </c>
      <c r="AX747" s="12" t="s">
        <v>77</v>
      </c>
      <c r="AY747" s="30" t="s">
        <v>246</v>
      </c>
    </row>
    <row r="748" spans="2:65" s="12" customFormat="1" x14ac:dyDescent="0.2">
      <c r="B748" s="153"/>
      <c r="D748" s="154" t="s">
        <v>255</v>
      </c>
      <c r="E748" s="30" t="s">
        <v>1</v>
      </c>
      <c r="F748" s="155" t="s">
        <v>1062</v>
      </c>
      <c r="H748" s="156">
        <v>56.484999999999999</v>
      </c>
      <c r="L748" s="153"/>
      <c r="M748" s="157"/>
      <c r="T748" s="158"/>
      <c r="AT748" s="30" t="s">
        <v>255</v>
      </c>
      <c r="AU748" s="30" t="s">
        <v>86</v>
      </c>
      <c r="AV748" s="12" t="s">
        <v>86</v>
      </c>
      <c r="AW748" s="12" t="s">
        <v>33</v>
      </c>
      <c r="AX748" s="12" t="s">
        <v>77</v>
      </c>
      <c r="AY748" s="30" t="s">
        <v>246</v>
      </c>
    </row>
    <row r="749" spans="2:65" s="13" customFormat="1" x14ac:dyDescent="0.2">
      <c r="B749" s="159"/>
      <c r="D749" s="154" t="s">
        <v>255</v>
      </c>
      <c r="E749" s="32" t="s">
        <v>1</v>
      </c>
      <c r="F749" s="160" t="s">
        <v>262</v>
      </c>
      <c r="H749" s="161">
        <v>60.445</v>
      </c>
      <c r="L749" s="159"/>
      <c r="M749" s="162"/>
      <c r="T749" s="163"/>
      <c r="AT749" s="32" t="s">
        <v>255</v>
      </c>
      <c r="AU749" s="32" t="s">
        <v>86</v>
      </c>
      <c r="AV749" s="13" t="s">
        <v>263</v>
      </c>
      <c r="AW749" s="13" t="s">
        <v>33</v>
      </c>
      <c r="AX749" s="13" t="s">
        <v>8</v>
      </c>
      <c r="AY749" s="32" t="s">
        <v>246</v>
      </c>
    </row>
    <row r="750" spans="2:65" s="1" customFormat="1" ht="24.2" customHeight="1" x14ac:dyDescent="0.2">
      <c r="B750" s="50"/>
      <c r="C750" s="143" t="s">
        <v>1063</v>
      </c>
      <c r="D750" s="143" t="s">
        <v>248</v>
      </c>
      <c r="E750" s="144" t="s">
        <v>1064</v>
      </c>
      <c r="F750" s="145" t="s">
        <v>1065</v>
      </c>
      <c r="G750" s="146" t="s">
        <v>274</v>
      </c>
      <c r="H750" s="147">
        <v>110</v>
      </c>
      <c r="I750" s="27"/>
      <c r="J750" s="148">
        <f>ROUND(I750*H750,0)</f>
        <v>0</v>
      </c>
      <c r="K750" s="145" t="s">
        <v>252</v>
      </c>
      <c r="L750" s="50"/>
      <c r="M750" s="149" t="s">
        <v>1</v>
      </c>
      <c r="N750" s="150" t="s">
        <v>42</v>
      </c>
      <c r="P750" s="151">
        <f>O750*H750</f>
        <v>0</v>
      </c>
      <c r="Q750" s="151">
        <v>7.0350000000000002E-4</v>
      </c>
      <c r="R750" s="151">
        <f>Q750*H750</f>
        <v>7.7385000000000009E-2</v>
      </c>
      <c r="S750" s="151">
        <v>0</v>
      </c>
      <c r="T750" s="152">
        <f>S750*H750</f>
        <v>0</v>
      </c>
      <c r="AR750" s="28" t="s">
        <v>253</v>
      </c>
      <c r="AT750" s="28" t="s">
        <v>248</v>
      </c>
      <c r="AU750" s="28" t="s">
        <v>86</v>
      </c>
      <c r="AY750" s="17" t="s">
        <v>246</v>
      </c>
      <c r="BE750" s="29">
        <f>IF(N750="základní",J750,0)</f>
        <v>0</v>
      </c>
      <c r="BF750" s="29">
        <f>IF(N750="snížená",J750,0)</f>
        <v>0</v>
      </c>
      <c r="BG750" s="29">
        <f>IF(N750="zákl. přenesená",J750,0)</f>
        <v>0</v>
      </c>
      <c r="BH750" s="29">
        <f>IF(N750="sníž. přenesená",J750,0)</f>
        <v>0</v>
      </c>
      <c r="BI750" s="29">
        <f>IF(N750="nulová",J750,0)</f>
        <v>0</v>
      </c>
      <c r="BJ750" s="17" t="s">
        <v>8</v>
      </c>
      <c r="BK750" s="29">
        <f>ROUND(I750*H750,0)</f>
        <v>0</v>
      </c>
      <c r="BL750" s="17" t="s">
        <v>253</v>
      </c>
      <c r="BM750" s="28" t="s">
        <v>1066</v>
      </c>
    </row>
    <row r="751" spans="2:65" s="12" customFormat="1" x14ac:dyDescent="0.2">
      <c r="B751" s="153"/>
      <c r="D751" s="154" t="s">
        <v>255</v>
      </c>
      <c r="E751" s="30" t="s">
        <v>1</v>
      </c>
      <c r="F751" s="155" t="s">
        <v>1067</v>
      </c>
      <c r="H751" s="156">
        <v>110</v>
      </c>
      <c r="L751" s="153"/>
      <c r="M751" s="157"/>
      <c r="T751" s="158"/>
      <c r="AT751" s="30" t="s">
        <v>255</v>
      </c>
      <c r="AU751" s="30" t="s">
        <v>86</v>
      </c>
      <c r="AV751" s="12" t="s">
        <v>86</v>
      </c>
      <c r="AW751" s="12" t="s">
        <v>33</v>
      </c>
      <c r="AX751" s="12" t="s">
        <v>8</v>
      </c>
      <c r="AY751" s="30" t="s">
        <v>246</v>
      </c>
    </row>
    <row r="752" spans="2:65" s="1" customFormat="1" ht="24.2" customHeight="1" x14ac:dyDescent="0.2">
      <c r="B752" s="50"/>
      <c r="C752" s="143" t="s">
        <v>1068</v>
      </c>
      <c r="D752" s="143" t="s">
        <v>248</v>
      </c>
      <c r="E752" s="144" t="s">
        <v>1069</v>
      </c>
      <c r="F752" s="145" t="s">
        <v>1070</v>
      </c>
      <c r="G752" s="146" t="s">
        <v>455</v>
      </c>
      <c r="H752" s="147">
        <v>18</v>
      </c>
      <c r="I752" s="27"/>
      <c r="J752" s="148">
        <f>ROUND(I752*H752,0)</f>
        <v>0</v>
      </c>
      <c r="K752" s="145" t="s">
        <v>252</v>
      </c>
      <c r="L752" s="50"/>
      <c r="M752" s="149" t="s">
        <v>1</v>
      </c>
      <c r="N752" s="150" t="s">
        <v>42</v>
      </c>
      <c r="P752" s="151">
        <f>O752*H752</f>
        <v>0</v>
      </c>
      <c r="Q752" s="151">
        <v>1.17E-2</v>
      </c>
      <c r="R752" s="151">
        <f>Q752*H752</f>
        <v>0.21060000000000001</v>
      </c>
      <c r="S752" s="151">
        <v>0</v>
      </c>
      <c r="T752" s="152">
        <f>S752*H752</f>
        <v>0</v>
      </c>
      <c r="AR752" s="28" t="s">
        <v>253</v>
      </c>
      <c r="AT752" s="28" t="s">
        <v>248</v>
      </c>
      <c r="AU752" s="28" t="s">
        <v>86</v>
      </c>
      <c r="AY752" s="17" t="s">
        <v>246</v>
      </c>
      <c r="BE752" s="29">
        <f>IF(N752="základní",J752,0)</f>
        <v>0</v>
      </c>
      <c r="BF752" s="29">
        <f>IF(N752="snížená",J752,0)</f>
        <v>0</v>
      </c>
      <c r="BG752" s="29">
        <f>IF(N752="zákl. přenesená",J752,0)</f>
        <v>0</v>
      </c>
      <c r="BH752" s="29">
        <f>IF(N752="sníž. přenesená",J752,0)</f>
        <v>0</v>
      </c>
      <c r="BI752" s="29">
        <f>IF(N752="nulová",J752,0)</f>
        <v>0</v>
      </c>
      <c r="BJ752" s="17" t="s">
        <v>8</v>
      </c>
      <c r="BK752" s="29">
        <f>ROUND(I752*H752,0)</f>
        <v>0</v>
      </c>
      <c r="BL752" s="17" t="s">
        <v>253</v>
      </c>
      <c r="BM752" s="28" t="s">
        <v>1071</v>
      </c>
    </row>
    <row r="753" spans="2:65" s="12" customFormat="1" x14ac:dyDescent="0.2">
      <c r="B753" s="153"/>
      <c r="D753" s="154" t="s">
        <v>255</v>
      </c>
      <c r="E753" s="30" t="s">
        <v>1</v>
      </c>
      <c r="F753" s="155" t="s">
        <v>1072</v>
      </c>
      <c r="H753" s="156">
        <v>18</v>
      </c>
      <c r="L753" s="153"/>
      <c r="M753" s="157"/>
      <c r="T753" s="158"/>
      <c r="AT753" s="30" t="s">
        <v>255</v>
      </c>
      <c r="AU753" s="30" t="s">
        <v>86</v>
      </c>
      <c r="AV753" s="12" t="s">
        <v>86</v>
      </c>
      <c r="AW753" s="12" t="s">
        <v>33</v>
      </c>
      <c r="AX753" s="12" t="s">
        <v>8</v>
      </c>
      <c r="AY753" s="30" t="s">
        <v>246</v>
      </c>
    </row>
    <row r="754" spans="2:65" s="1" customFormat="1" ht="16.5" customHeight="1" x14ac:dyDescent="0.2">
      <c r="B754" s="50"/>
      <c r="C754" s="169" t="s">
        <v>1073</v>
      </c>
      <c r="D754" s="169" t="s">
        <v>643</v>
      </c>
      <c r="E754" s="170" t="s">
        <v>1074</v>
      </c>
      <c r="F754" s="171" t="s">
        <v>1075</v>
      </c>
      <c r="G754" s="172" t="s">
        <v>455</v>
      </c>
      <c r="H754" s="173">
        <v>18</v>
      </c>
      <c r="I754" s="34"/>
      <c r="J754" s="174">
        <f>ROUND(I754*H754,0)</f>
        <v>0</v>
      </c>
      <c r="K754" s="171" t="s">
        <v>1</v>
      </c>
      <c r="L754" s="175"/>
      <c r="M754" s="176" t="s">
        <v>1</v>
      </c>
      <c r="N754" s="177" t="s">
        <v>42</v>
      </c>
      <c r="P754" s="151">
        <f>O754*H754</f>
        <v>0</v>
      </c>
      <c r="Q754" s="151">
        <v>1.1000000000000001E-3</v>
      </c>
      <c r="R754" s="151">
        <f>Q754*H754</f>
        <v>1.9800000000000002E-2</v>
      </c>
      <c r="S754" s="151">
        <v>0</v>
      </c>
      <c r="T754" s="152">
        <f>S754*H754</f>
        <v>0</v>
      </c>
      <c r="AR754" s="28" t="s">
        <v>302</v>
      </c>
      <c r="AT754" s="28" t="s">
        <v>643</v>
      </c>
      <c r="AU754" s="28" t="s">
        <v>86</v>
      </c>
      <c r="AY754" s="17" t="s">
        <v>246</v>
      </c>
      <c r="BE754" s="29">
        <f>IF(N754="základní",J754,0)</f>
        <v>0</v>
      </c>
      <c r="BF754" s="29">
        <f>IF(N754="snížená",J754,0)</f>
        <v>0</v>
      </c>
      <c r="BG754" s="29">
        <f>IF(N754="zákl. přenesená",J754,0)</f>
        <v>0</v>
      </c>
      <c r="BH754" s="29">
        <f>IF(N754="sníž. přenesená",J754,0)</f>
        <v>0</v>
      </c>
      <c r="BI754" s="29">
        <f>IF(N754="nulová",J754,0)</f>
        <v>0</v>
      </c>
      <c r="BJ754" s="17" t="s">
        <v>8</v>
      </c>
      <c r="BK754" s="29">
        <f>ROUND(I754*H754,0)</f>
        <v>0</v>
      </c>
      <c r="BL754" s="17" t="s">
        <v>253</v>
      </c>
      <c r="BM754" s="28" t="s">
        <v>1076</v>
      </c>
    </row>
    <row r="755" spans="2:65" s="1" customFormat="1" ht="33" customHeight="1" x14ac:dyDescent="0.2">
      <c r="B755" s="50"/>
      <c r="C755" s="143" t="s">
        <v>1077</v>
      </c>
      <c r="D755" s="143" t="s">
        <v>248</v>
      </c>
      <c r="E755" s="144" t="s">
        <v>1078</v>
      </c>
      <c r="F755" s="145" t="s">
        <v>1079</v>
      </c>
      <c r="G755" s="146" t="s">
        <v>319</v>
      </c>
      <c r="H755" s="147">
        <v>2.16</v>
      </c>
      <c r="I755" s="27"/>
      <c r="J755" s="148">
        <f>ROUND(I755*H755,0)</f>
        <v>0</v>
      </c>
      <c r="K755" s="145" t="s">
        <v>252</v>
      </c>
      <c r="L755" s="50"/>
      <c r="M755" s="149" t="s">
        <v>1</v>
      </c>
      <c r="N755" s="150" t="s">
        <v>42</v>
      </c>
      <c r="P755" s="151">
        <f>O755*H755</f>
        <v>0</v>
      </c>
      <c r="Q755" s="151">
        <v>0</v>
      </c>
      <c r="R755" s="151">
        <f>Q755*H755</f>
        <v>0</v>
      </c>
      <c r="S755" s="151">
        <v>0</v>
      </c>
      <c r="T755" s="152">
        <f>S755*H755</f>
        <v>0</v>
      </c>
      <c r="AR755" s="28" t="s">
        <v>253</v>
      </c>
      <c r="AT755" s="28" t="s">
        <v>248</v>
      </c>
      <c r="AU755" s="28" t="s">
        <v>86</v>
      </c>
      <c r="AY755" s="17" t="s">
        <v>246</v>
      </c>
      <c r="BE755" s="29">
        <f>IF(N755="základní",J755,0)</f>
        <v>0</v>
      </c>
      <c r="BF755" s="29">
        <f>IF(N755="snížená",J755,0)</f>
        <v>0</v>
      </c>
      <c r="BG755" s="29">
        <f>IF(N755="zákl. přenesená",J755,0)</f>
        <v>0</v>
      </c>
      <c r="BH755" s="29">
        <f>IF(N755="sníž. přenesená",J755,0)</f>
        <v>0</v>
      </c>
      <c r="BI755" s="29">
        <f>IF(N755="nulová",J755,0)</f>
        <v>0</v>
      </c>
      <c r="BJ755" s="17" t="s">
        <v>8</v>
      </c>
      <c r="BK755" s="29">
        <f>ROUND(I755*H755,0)</f>
        <v>0</v>
      </c>
      <c r="BL755" s="17" t="s">
        <v>253</v>
      </c>
      <c r="BM755" s="28" t="s">
        <v>1080</v>
      </c>
    </row>
    <row r="756" spans="2:65" s="12" customFormat="1" x14ac:dyDescent="0.2">
      <c r="B756" s="153"/>
      <c r="D756" s="154" t="s">
        <v>255</v>
      </c>
      <c r="E756" s="30" t="s">
        <v>1</v>
      </c>
      <c r="F756" s="155" t="s">
        <v>1081</v>
      </c>
      <c r="H756" s="156">
        <v>2.16</v>
      </c>
      <c r="L756" s="153"/>
      <c r="M756" s="157"/>
      <c r="T756" s="158"/>
      <c r="AT756" s="30" t="s">
        <v>255</v>
      </c>
      <c r="AU756" s="30" t="s">
        <v>86</v>
      </c>
      <c r="AV756" s="12" t="s">
        <v>86</v>
      </c>
      <c r="AW756" s="12" t="s">
        <v>33</v>
      </c>
      <c r="AX756" s="12" t="s">
        <v>77</v>
      </c>
      <c r="AY756" s="30" t="s">
        <v>246</v>
      </c>
    </row>
    <row r="757" spans="2:65" s="13" customFormat="1" x14ac:dyDescent="0.2">
      <c r="B757" s="159"/>
      <c r="D757" s="154" t="s">
        <v>255</v>
      </c>
      <c r="E757" s="32" t="s">
        <v>1</v>
      </c>
      <c r="F757" s="160" t="s">
        <v>262</v>
      </c>
      <c r="H757" s="161">
        <v>2.16</v>
      </c>
      <c r="L757" s="159"/>
      <c r="M757" s="162"/>
      <c r="T757" s="163"/>
      <c r="AT757" s="32" t="s">
        <v>255</v>
      </c>
      <c r="AU757" s="32" t="s">
        <v>86</v>
      </c>
      <c r="AV757" s="13" t="s">
        <v>263</v>
      </c>
      <c r="AW757" s="13" t="s">
        <v>33</v>
      </c>
      <c r="AX757" s="13" t="s">
        <v>8</v>
      </c>
      <c r="AY757" s="32" t="s">
        <v>246</v>
      </c>
    </row>
    <row r="758" spans="2:65" s="1" customFormat="1" ht="24.2" customHeight="1" x14ac:dyDescent="0.2">
      <c r="B758" s="50"/>
      <c r="C758" s="169" t="s">
        <v>1082</v>
      </c>
      <c r="D758" s="169" t="s">
        <v>643</v>
      </c>
      <c r="E758" s="170" t="s">
        <v>1083</v>
      </c>
      <c r="F758" s="171" t="s">
        <v>1084</v>
      </c>
      <c r="G758" s="172" t="s">
        <v>274</v>
      </c>
      <c r="H758" s="173">
        <v>71.575999999999993</v>
      </c>
      <c r="I758" s="34"/>
      <c r="J758" s="174">
        <f>ROUND(I758*H758,0)</f>
        <v>0</v>
      </c>
      <c r="K758" s="171" t="s">
        <v>252</v>
      </c>
      <c r="L758" s="175"/>
      <c r="M758" s="176" t="s">
        <v>1</v>
      </c>
      <c r="N758" s="177" t="s">
        <v>42</v>
      </c>
      <c r="P758" s="151">
        <f>O758*H758</f>
        <v>0</v>
      </c>
      <c r="Q758" s="151">
        <v>2.9159999999999998E-2</v>
      </c>
      <c r="R758" s="151">
        <f>Q758*H758</f>
        <v>2.0871561599999997</v>
      </c>
      <c r="S758" s="151">
        <v>0</v>
      </c>
      <c r="T758" s="152">
        <f>S758*H758</f>
        <v>0</v>
      </c>
      <c r="AR758" s="28" t="s">
        <v>302</v>
      </c>
      <c r="AT758" s="28" t="s">
        <v>643</v>
      </c>
      <c r="AU758" s="28" t="s">
        <v>86</v>
      </c>
      <c r="AY758" s="17" t="s">
        <v>246</v>
      </c>
      <c r="BE758" s="29">
        <f>IF(N758="základní",J758,0)</f>
        <v>0</v>
      </c>
      <c r="BF758" s="29">
        <f>IF(N758="snížená",J758,0)</f>
        <v>0</v>
      </c>
      <c r="BG758" s="29">
        <f>IF(N758="zákl. přenesená",J758,0)</f>
        <v>0</v>
      </c>
      <c r="BH758" s="29">
        <f>IF(N758="sníž. přenesená",J758,0)</f>
        <v>0</v>
      </c>
      <c r="BI758" s="29">
        <f>IF(N758="nulová",J758,0)</f>
        <v>0</v>
      </c>
      <c r="BJ758" s="17" t="s">
        <v>8</v>
      </c>
      <c r="BK758" s="29">
        <f>ROUND(I758*H758,0)</f>
        <v>0</v>
      </c>
      <c r="BL758" s="17" t="s">
        <v>253</v>
      </c>
      <c r="BM758" s="28" t="s">
        <v>1085</v>
      </c>
    </row>
    <row r="759" spans="2:65" s="12" customFormat="1" x14ac:dyDescent="0.2">
      <c r="B759" s="153"/>
      <c r="D759" s="154" t="s">
        <v>255</v>
      </c>
      <c r="E759" s="30" t="s">
        <v>1</v>
      </c>
      <c r="F759" s="155" t="s">
        <v>1086</v>
      </c>
      <c r="H759" s="156">
        <v>71.575999999999993</v>
      </c>
      <c r="L759" s="153"/>
      <c r="M759" s="157"/>
      <c r="T759" s="158"/>
      <c r="AT759" s="30" t="s">
        <v>255</v>
      </c>
      <c r="AU759" s="30" t="s">
        <v>86</v>
      </c>
      <c r="AV759" s="12" t="s">
        <v>86</v>
      </c>
      <c r="AW759" s="12" t="s">
        <v>33</v>
      </c>
      <c r="AX759" s="12" t="s">
        <v>77</v>
      </c>
      <c r="AY759" s="30" t="s">
        <v>246</v>
      </c>
    </row>
    <row r="760" spans="2:65" s="13" customFormat="1" x14ac:dyDescent="0.2">
      <c r="B760" s="159"/>
      <c r="D760" s="154" t="s">
        <v>255</v>
      </c>
      <c r="E760" s="32" t="s">
        <v>1</v>
      </c>
      <c r="F760" s="160" t="s">
        <v>262</v>
      </c>
      <c r="H760" s="161">
        <v>71.575999999999993</v>
      </c>
      <c r="L760" s="159"/>
      <c r="M760" s="162"/>
      <c r="T760" s="163"/>
      <c r="AT760" s="32" t="s">
        <v>255</v>
      </c>
      <c r="AU760" s="32" t="s">
        <v>86</v>
      </c>
      <c r="AV760" s="13" t="s">
        <v>263</v>
      </c>
      <c r="AW760" s="13" t="s">
        <v>33</v>
      </c>
      <c r="AX760" s="13" t="s">
        <v>8</v>
      </c>
      <c r="AY760" s="32" t="s">
        <v>246</v>
      </c>
    </row>
    <row r="761" spans="2:65" s="1" customFormat="1" ht="16.5" customHeight="1" x14ac:dyDescent="0.2">
      <c r="B761" s="50"/>
      <c r="C761" s="169" t="s">
        <v>1087</v>
      </c>
      <c r="D761" s="169" t="s">
        <v>643</v>
      </c>
      <c r="E761" s="170" t="s">
        <v>1088</v>
      </c>
      <c r="F761" s="171" t="s">
        <v>1089</v>
      </c>
      <c r="G761" s="172" t="s">
        <v>1090</v>
      </c>
      <c r="H761" s="173">
        <v>399.02499999999998</v>
      </c>
      <c r="I761" s="34"/>
      <c r="J761" s="174">
        <f>ROUND(I761*H761,0)</f>
        <v>0</v>
      </c>
      <c r="K761" s="171" t="s">
        <v>1</v>
      </c>
      <c r="L761" s="175"/>
      <c r="M761" s="176" t="s">
        <v>1</v>
      </c>
      <c r="N761" s="177" t="s">
        <v>42</v>
      </c>
      <c r="P761" s="151">
        <f>O761*H761</f>
        <v>0</v>
      </c>
      <c r="Q761" s="151">
        <v>1E-3</v>
      </c>
      <c r="R761" s="151">
        <f>Q761*H761</f>
        <v>0.39902499999999996</v>
      </c>
      <c r="S761" s="151">
        <v>0</v>
      </c>
      <c r="T761" s="152">
        <f>S761*H761</f>
        <v>0</v>
      </c>
      <c r="AR761" s="28" t="s">
        <v>302</v>
      </c>
      <c r="AT761" s="28" t="s">
        <v>643</v>
      </c>
      <c r="AU761" s="28" t="s">
        <v>86</v>
      </c>
      <c r="AY761" s="17" t="s">
        <v>246</v>
      </c>
      <c r="BE761" s="29">
        <f>IF(N761="základní",J761,0)</f>
        <v>0</v>
      </c>
      <c r="BF761" s="29">
        <f>IF(N761="snížená",J761,0)</f>
        <v>0</v>
      </c>
      <c r="BG761" s="29">
        <f>IF(N761="zákl. přenesená",J761,0)</f>
        <v>0</v>
      </c>
      <c r="BH761" s="29">
        <f>IF(N761="sníž. přenesená",J761,0)</f>
        <v>0</v>
      </c>
      <c r="BI761" s="29">
        <f>IF(N761="nulová",J761,0)</f>
        <v>0</v>
      </c>
      <c r="BJ761" s="17" t="s">
        <v>8</v>
      </c>
      <c r="BK761" s="29">
        <f>ROUND(I761*H761,0)</f>
        <v>0</v>
      </c>
      <c r="BL761" s="17" t="s">
        <v>253</v>
      </c>
      <c r="BM761" s="28" t="s">
        <v>1091</v>
      </c>
    </row>
    <row r="762" spans="2:65" s="12" customFormat="1" x14ac:dyDescent="0.2">
      <c r="B762" s="153"/>
      <c r="D762" s="154" t="s">
        <v>255</v>
      </c>
      <c r="E762" s="30" t="s">
        <v>1</v>
      </c>
      <c r="F762" s="155" t="s">
        <v>1092</v>
      </c>
      <c r="H762" s="156">
        <v>399.02499999999998</v>
      </c>
      <c r="L762" s="153"/>
      <c r="M762" s="157"/>
      <c r="T762" s="158"/>
      <c r="AT762" s="30" t="s">
        <v>255</v>
      </c>
      <c r="AU762" s="30" t="s">
        <v>86</v>
      </c>
      <c r="AV762" s="12" t="s">
        <v>86</v>
      </c>
      <c r="AW762" s="12" t="s">
        <v>33</v>
      </c>
      <c r="AX762" s="12" t="s">
        <v>77</v>
      </c>
      <c r="AY762" s="30" t="s">
        <v>246</v>
      </c>
    </row>
    <row r="763" spans="2:65" s="13" customFormat="1" x14ac:dyDescent="0.2">
      <c r="B763" s="159"/>
      <c r="D763" s="154" t="s">
        <v>255</v>
      </c>
      <c r="E763" s="32" t="s">
        <v>1</v>
      </c>
      <c r="F763" s="160" t="s">
        <v>262</v>
      </c>
      <c r="H763" s="161">
        <v>399.02499999999998</v>
      </c>
      <c r="L763" s="159"/>
      <c r="M763" s="162"/>
      <c r="T763" s="163"/>
      <c r="AT763" s="32" t="s">
        <v>255</v>
      </c>
      <c r="AU763" s="32" t="s">
        <v>86</v>
      </c>
      <c r="AV763" s="13" t="s">
        <v>263</v>
      </c>
      <c r="AW763" s="13" t="s">
        <v>33</v>
      </c>
      <c r="AX763" s="13" t="s">
        <v>8</v>
      </c>
      <c r="AY763" s="32" t="s">
        <v>246</v>
      </c>
    </row>
    <row r="764" spans="2:65" s="1" customFormat="1" ht="16.5" customHeight="1" x14ac:dyDescent="0.2">
      <c r="B764" s="50"/>
      <c r="C764" s="169" t="s">
        <v>1093</v>
      </c>
      <c r="D764" s="169" t="s">
        <v>643</v>
      </c>
      <c r="E764" s="170" t="s">
        <v>1094</v>
      </c>
      <c r="F764" s="171" t="s">
        <v>1095</v>
      </c>
      <c r="G764" s="172" t="s">
        <v>1090</v>
      </c>
      <c r="H764" s="173">
        <v>2483.4</v>
      </c>
      <c r="I764" s="34"/>
      <c r="J764" s="174">
        <f>ROUND(I764*H764,0)</f>
        <v>0</v>
      </c>
      <c r="K764" s="171" t="s">
        <v>1</v>
      </c>
      <c r="L764" s="175"/>
      <c r="M764" s="176" t="s">
        <v>1</v>
      </c>
      <c r="N764" s="177" t="s">
        <v>42</v>
      </c>
      <c r="P764" s="151">
        <f>O764*H764</f>
        <v>0</v>
      </c>
      <c r="Q764" s="151">
        <v>0</v>
      </c>
      <c r="R764" s="151">
        <f>Q764*H764</f>
        <v>0</v>
      </c>
      <c r="S764" s="151">
        <v>0</v>
      </c>
      <c r="T764" s="152">
        <f>S764*H764</f>
        <v>0</v>
      </c>
      <c r="AR764" s="28" t="s">
        <v>302</v>
      </c>
      <c r="AT764" s="28" t="s">
        <v>643</v>
      </c>
      <c r="AU764" s="28" t="s">
        <v>86</v>
      </c>
      <c r="AY764" s="17" t="s">
        <v>246</v>
      </c>
      <c r="BE764" s="29">
        <f>IF(N764="základní",J764,0)</f>
        <v>0</v>
      </c>
      <c r="BF764" s="29">
        <f>IF(N764="snížená",J764,0)</f>
        <v>0</v>
      </c>
      <c r="BG764" s="29">
        <f>IF(N764="zákl. přenesená",J764,0)</f>
        <v>0</v>
      </c>
      <c r="BH764" s="29">
        <f>IF(N764="sníž. přenesená",J764,0)</f>
        <v>0</v>
      </c>
      <c r="BI764" s="29">
        <f>IF(N764="nulová",J764,0)</f>
        <v>0</v>
      </c>
      <c r="BJ764" s="17" t="s">
        <v>8</v>
      </c>
      <c r="BK764" s="29">
        <f>ROUND(I764*H764,0)</f>
        <v>0</v>
      </c>
      <c r="BL764" s="17" t="s">
        <v>253</v>
      </c>
      <c r="BM764" s="28" t="s">
        <v>1096</v>
      </c>
    </row>
    <row r="765" spans="2:65" s="12" customFormat="1" x14ac:dyDescent="0.2">
      <c r="B765" s="153"/>
      <c r="D765" s="154" t="s">
        <v>255</v>
      </c>
      <c r="E765" s="30" t="s">
        <v>1</v>
      </c>
      <c r="F765" s="155" t="s">
        <v>1097</v>
      </c>
      <c r="H765" s="156">
        <v>2483.4</v>
      </c>
      <c r="L765" s="153"/>
      <c r="M765" s="157"/>
      <c r="T765" s="158"/>
      <c r="AT765" s="30" t="s">
        <v>255</v>
      </c>
      <c r="AU765" s="30" t="s">
        <v>86</v>
      </c>
      <c r="AV765" s="12" t="s">
        <v>86</v>
      </c>
      <c r="AW765" s="12" t="s">
        <v>33</v>
      </c>
      <c r="AX765" s="12" t="s">
        <v>77</v>
      </c>
      <c r="AY765" s="30" t="s">
        <v>246</v>
      </c>
    </row>
    <row r="766" spans="2:65" s="13" customFormat="1" x14ac:dyDescent="0.2">
      <c r="B766" s="159"/>
      <c r="D766" s="154" t="s">
        <v>255</v>
      </c>
      <c r="E766" s="32" t="s">
        <v>1</v>
      </c>
      <c r="F766" s="160" t="s">
        <v>262</v>
      </c>
      <c r="H766" s="161">
        <v>2483.4</v>
      </c>
      <c r="L766" s="159"/>
      <c r="M766" s="162"/>
      <c r="T766" s="163"/>
      <c r="AT766" s="32" t="s">
        <v>255</v>
      </c>
      <c r="AU766" s="32" t="s">
        <v>86</v>
      </c>
      <c r="AV766" s="13" t="s">
        <v>263</v>
      </c>
      <c r="AW766" s="13" t="s">
        <v>33</v>
      </c>
      <c r="AX766" s="13" t="s">
        <v>8</v>
      </c>
      <c r="AY766" s="32" t="s">
        <v>246</v>
      </c>
    </row>
    <row r="767" spans="2:65" s="1" customFormat="1" ht="24.2" customHeight="1" x14ac:dyDescent="0.2">
      <c r="B767" s="50"/>
      <c r="C767" s="143" t="s">
        <v>1098</v>
      </c>
      <c r="D767" s="143" t="s">
        <v>248</v>
      </c>
      <c r="E767" s="144" t="s">
        <v>1099</v>
      </c>
      <c r="F767" s="145" t="s">
        <v>1100</v>
      </c>
      <c r="G767" s="146" t="s">
        <v>455</v>
      </c>
      <c r="H767" s="147">
        <v>32</v>
      </c>
      <c r="I767" s="27"/>
      <c r="J767" s="148">
        <f>ROUND(I767*H767,0)</f>
        <v>0</v>
      </c>
      <c r="K767" s="145" t="s">
        <v>252</v>
      </c>
      <c r="L767" s="50"/>
      <c r="M767" s="149" t="s">
        <v>1</v>
      </c>
      <c r="N767" s="150" t="s">
        <v>42</v>
      </c>
      <c r="P767" s="151">
        <f>O767*H767</f>
        <v>0</v>
      </c>
      <c r="Q767" s="151">
        <v>2.459E-5</v>
      </c>
      <c r="R767" s="151">
        <f>Q767*H767</f>
        <v>7.8688E-4</v>
      </c>
      <c r="S767" s="151">
        <v>0</v>
      </c>
      <c r="T767" s="152">
        <f>S767*H767</f>
        <v>0</v>
      </c>
      <c r="AR767" s="28" t="s">
        <v>253</v>
      </c>
      <c r="AT767" s="28" t="s">
        <v>248</v>
      </c>
      <c r="AU767" s="28" t="s">
        <v>86</v>
      </c>
      <c r="AY767" s="17" t="s">
        <v>246</v>
      </c>
      <c r="BE767" s="29">
        <f>IF(N767="základní",J767,0)</f>
        <v>0</v>
      </c>
      <c r="BF767" s="29">
        <f>IF(N767="snížená",J767,0)</f>
        <v>0</v>
      </c>
      <c r="BG767" s="29">
        <f>IF(N767="zákl. přenesená",J767,0)</f>
        <v>0</v>
      </c>
      <c r="BH767" s="29">
        <f>IF(N767="sníž. přenesená",J767,0)</f>
        <v>0</v>
      </c>
      <c r="BI767" s="29">
        <f>IF(N767="nulová",J767,0)</f>
        <v>0</v>
      </c>
      <c r="BJ767" s="17" t="s">
        <v>8</v>
      </c>
      <c r="BK767" s="29">
        <f>ROUND(I767*H767,0)</f>
        <v>0</v>
      </c>
      <c r="BL767" s="17" t="s">
        <v>253</v>
      </c>
      <c r="BM767" s="28" t="s">
        <v>1101</v>
      </c>
    </row>
    <row r="768" spans="2:65" s="12" customFormat="1" x14ac:dyDescent="0.2">
      <c r="B768" s="153"/>
      <c r="D768" s="154" t="s">
        <v>255</v>
      </c>
      <c r="E768" s="30" t="s">
        <v>1</v>
      </c>
      <c r="F768" s="155" t="s">
        <v>1102</v>
      </c>
      <c r="H768" s="156">
        <v>32</v>
      </c>
      <c r="L768" s="153"/>
      <c r="M768" s="157"/>
      <c r="T768" s="158"/>
      <c r="AT768" s="30" t="s">
        <v>255</v>
      </c>
      <c r="AU768" s="30" t="s">
        <v>86</v>
      </c>
      <c r="AV768" s="12" t="s">
        <v>86</v>
      </c>
      <c r="AW768" s="12" t="s">
        <v>33</v>
      </c>
      <c r="AX768" s="12" t="s">
        <v>8</v>
      </c>
      <c r="AY768" s="30" t="s">
        <v>246</v>
      </c>
    </row>
    <row r="769" spans="2:65" s="1" customFormat="1" ht="21.75" customHeight="1" x14ac:dyDescent="0.2">
      <c r="B769" s="50"/>
      <c r="C769" s="143" t="s">
        <v>1103</v>
      </c>
      <c r="D769" s="143" t="s">
        <v>248</v>
      </c>
      <c r="E769" s="144" t="s">
        <v>1104</v>
      </c>
      <c r="F769" s="145" t="s">
        <v>1105</v>
      </c>
      <c r="G769" s="146" t="s">
        <v>455</v>
      </c>
      <c r="H769" s="147">
        <v>32</v>
      </c>
      <c r="I769" s="27"/>
      <c r="J769" s="148">
        <f>ROUND(I769*H769,0)</f>
        <v>0</v>
      </c>
      <c r="K769" s="145" t="s">
        <v>252</v>
      </c>
      <c r="L769" s="50"/>
      <c r="M769" s="149" t="s">
        <v>1</v>
      </c>
      <c r="N769" s="150" t="s">
        <v>42</v>
      </c>
      <c r="P769" s="151">
        <f>O769*H769</f>
        <v>0</v>
      </c>
      <c r="Q769" s="151">
        <v>3.6999999999999999E-4</v>
      </c>
      <c r="R769" s="151">
        <f>Q769*H769</f>
        <v>1.184E-2</v>
      </c>
      <c r="S769" s="151">
        <v>0</v>
      </c>
      <c r="T769" s="152">
        <f>S769*H769</f>
        <v>0</v>
      </c>
      <c r="AR769" s="28" t="s">
        <v>253</v>
      </c>
      <c r="AT769" s="28" t="s">
        <v>248</v>
      </c>
      <c r="AU769" s="28" t="s">
        <v>86</v>
      </c>
      <c r="AY769" s="17" t="s">
        <v>246</v>
      </c>
      <c r="BE769" s="29">
        <f>IF(N769="základní",J769,0)</f>
        <v>0</v>
      </c>
      <c r="BF769" s="29">
        <f>IF(N769="snížená",J769,0)</f>
        <v>0</v>
      </c>
      <c r="BG769" s="29">
        <f>IF(N769="zákl. přenesená",J769,0)</f>
        <v>0</v>
      </c>
      <c r="BH769" s="29">
        <f>IF(N769="sníž. přenesená",J769,0)</f>
        <v>0</v>
      </c>
      <c r="BI769" s="29">
        <f>IF(N769="nulová",J769,0)</f>
        <v>0</v>
      </c>
      <c r="BJ769" s="17" t="s">
        <v>8</v>
      </c>
      <c r="BK769" s="29">
        <f>ROUND(I769*H769,0)</f>
        <v>0</v>
      </c>
      <c r="BL769" s="17" t="s">
        <v>253</v>
      </c>
      <c r="BM769" s="28" t="s">
        <v>1106</v>
      </c>
    </row>
    <row r="770" spans="2:65" s="12" customFormat="1" x14ac:dyDescent="0.2">
      <c r="B770" s="153"/>
      <c r="D770" s="154" t="s">
        <v>255</v>
      </c>
      <c r="E770" s="30" t="s">
        <v>1</v>
      </c>
      <c r="F770" s="155" t="s">
        <v>1102</v>
      </c>
      <c r="H770" s="156">
        <v>32</v>
      </c>
      <c r="L770" s="153"/>
      <c r="M770" s="157"/>
      <c r="T770" s="158"/>
      <c r="AT770" s="30" t="s">
        <v>255</v>
      </c>
      <c r="AU770" s="30" t="s">
        <v>86</v>
      </c>
      <c r="AV770" s="12" t="s">
        <v>86</v>
      </c>
      <c r="AW770" s="12" t="s">
        <v>33</v>
      </c>
      <c r="AX770" s="12" t="s">
        <v>8</v>
      </c>
      <c r="AY770" s="30" t="s">
        <v>246</v>
      </c>
    </row>
    <row r="771" spans="2:65" s="1" customFormat="1" ht="16.5" customHeight="1" x14ac:dyDescent="0.2">
      <c r="B771" s="50"/>
      <c r="C771" s="143" t="s">
        <v>1107</v>
      </c>
      <c r="D771" s="143" t="s">
        <v>248</v>
      </c>
      <c r="E771" s="144" t="s">
        <v>1108</v>
      </c>
      <c r="F771" s="145" t="s">
        <v>1109</v>
      </c>
      <c r="G771" s="146" t="s">
        <v>280</v>
      </c>
      <c r="H771" s="147">
        <v>25.369</v>
      </c>
      <c r="I771" s="27"/>
      <c r="J771" s="148">
        <f>ROUND(I771*H771,0)</f>
        <v>0</v>
      </c>
      <c r="K771" s="145" t="s">
        <v>252</v>
      </c>
      <c r="L771" s="50"/>
      <c r="M771" s="149" t="s">
        <v>1</v>
      </c>
      <c r="N771" s="150" t="s">
        <v>42</v>
      </c>
      <c r="P771" s="151">
        <f>O771*H771</f>
        <v>0</v>
      </c>
      <c r="Q771" s="151">
        <v>0</v>
      </c>
      <c r="R771" s="151">
        <f>Q771*H771</f>
        <v>0</v>
      </c>
      <c r="S771" s="151">
        <v>2</v>
      </c>
      <c r="T771" s="152">
        <f>S771*H771</f>
        <v>50.738</v>
      </c>
      <c r="AR771" s="28" t="s">
        <v>253</v>
      </c>
      <c r="AT771" s="28" t="s">
        <v>248</v>
      </c>
      <c r="AU771" s="28" t="s">
        <v>86</v>
      </c>
      <c r="AY771" s="17" t="s">
        <v>246</v>
      </c>
      <c r="BE771" s="29">
        <f>IF(N771="základní",J771,0)</f>
        <v>0</v>
      </c>
      <c r="BF771" s="29">
        <f>IF(N771="snížená",J771,0)</f>
        <v>0</v>
      </c>
      <c r="BG771" s="29">
        <f>IF(N771="zákl. přenesená",J771,0)</f>
        <v>0</v>
      </c>
      <c r="BH771" s="29">
        <f>IF(N771="sníž. přenesená",J771,0)</f>
        <v>0</v>
      </c>
      <c r="BI771" s="29">
        <f>IF(N771="nulová",J771,0)</f>
        <v>0</v>
      </c>
      <c r="BJ771" s="17" t="s">
        <v>8</v>
      </c>
      <c r="BK771" s="29">
        <f>ROUND(I771*H771,0)</f>
        <v>0</v>
      </c>
      <c r="BL771" s="17" t="s">
        <v>253</v>
      </c>
      <c r="BM771" s="28" t="s">
        <v>1110</v>
      </c>
    </row>
    <row r="772" spans="2:65" s="12" customFormat="1" ht="22.5" x14ac:dyDescent="0.2">
      <c r="B772" s="153"/>
      <c r="D772" s="154" t="s">
        <v>255</v>
      </c>
      <c r="E772" s="30" t="s">
        <v>1</v>
      </c>
      <c r="F772" s="155" t="s">
        <v>1111</v>
      </c>
      <c r="H772" s="156">
        <v>13.497999999999999</v>
      </c>
      <c r="L772" s="153"/>
      <c r="M772" s="157"/>
      <c r="T772" s="158"/>
      <c r="AT772" s="30" t="s">
        <v>255</v>
      </c>
      <c r="AU772" s="30" t="s">
        <v>86</v>
      </c>
      <c r="AV772" s="12" t="s">
        <v>86</v>
      </c>
      <c r="AW772" s="12" t="s">
        <v>33</v>
      </c>
      <c r="AX772" s="12" t="s">
        <v>77</v>
      </c>
      <c r="AY772" s="30" t="s">
        <v>246</v>
      </c>
    </row>
    <row r="773" spans="2:65" s="12" customFormat="1" ht="22.5" x14ac:dyDescent="0.2">
      <c r="B773" s="153"/>
      <c r="D773" s="154" t="s">
        <v>255</v>
      </c>
      <c r="E773" s="30" t="s">
        <v>1</v>
      </c>
      <c r="F773" s="155" t="s">
        <v>1112</v>
      </c>
      <c r="H773" s="156">
        <v>9.6</v>
      </c>
      <c r="L773" s="153"/>
      <c r="M773" s="157"/>
      <c r="T773" s="158"/>
      <c r="AT773" s="30" t="s">
        <v>255</v>
      </c>
      <c r="AU773" s="30" t="s">
        <v>86</v>
      </c>
      <c r="AV773" s="12" t="s">
        <v>86</v>
      </c>
      <c r="AW773" s="12" t="s">
        <v>33</v>
      </c>
      <c r="AX773" s="12" t="s">
        <v>77</v>
      </c>
      <c r="AY773" s="30" t="s">
        <v>246</v>
      </c>
    </row>
    <row r="774" spans="2:65" s="12" customFormat="1" ht="22.5" x14ac:dyDescent="0.2">
      <c r="B774" s="153"/>
      <c r="D774" s="154" t="s">
        <v>255</v>
      </c>
      <c r="E774" s="30" t="s">
        <v>1</v>
      </c>
      <c r="F774" s="155" t="s">
        <v>1113</v>
      </c>
      <c r="H774" s="156">
        <v>2.2709999999999999</v>
      </c>
      <c r="L774" s="153"/>
      <c r="M774" s="157"/>
      <c r="T774" s="158"/>
      <c r="AT774" s="30" t="s">
        <v>255</v>
      </c>
      <c r="AU774" s="30" t="s">
        <v>86</v>
      </c>
      <c r="AV774" s="12" t="s">
        <v>86</v>
      </c>
      <c r="AW774" s="12" t="s">
        <v>33</v>
      </c>
      <c r="AX774" s="12" t="s">
        <v>77</v>
      </c>
      <c r="AY774" s="30" t="s">
        <v>246</v>
      </c>
    </row>
    <row r="775" spans="2:65" s="13" customFormat="1" x14ac:dyDescent="0.2">
      <c r="B775" s="159"/>
      <c r="D775" s="154" t="s">
        <v>255</v>
      </c>
      <c r="E775" s="32" t="s">
        <v>1</v>
      </c>
      <c r="F775" s="160" t="s">
        <v>262</v>
      </c>
      <c r="H775" s="161">
        <v>25.369</v>
      </c>
      <c r="L775" s="159"/>
      <c r="M775" s="162"/>
      <c r="T775" s="163"/>
      <c r="AT775" s="32" t="s">
        <v>255</v>
      </c>
      <c r="AU775" s="32" t="s">
        <v>86</v>
      </c>
      <c r="AV775" s="13" t="s">
        <v>263</v>
      </c>
      <c r="AW775" s="13" t="s">
        <v>33</v>
      </c>
      <c r="AX775" s="13" t="s">
        <v>8</v>
      </c>
      <c r="AY775" s="32" t="s">
        <v>246</v>
      </c>
    </row>
    <row r="776" spans="2:65" s="1" customFormat="1" ht="16.5" customHeight="1" x14ac:dyDescent="0.2">
      <c r="B776" s="50"/>
      <c r="C776" s="143" t="s">
        <v>1114</v>
      </c>
      <c r="D776" s="143" t="s">
        <v>248</v>
      </c>
      <c r="E776" s="144" t="s">
        <v>1115</v>
      </c>
      <c r="F776" s="145" t="s">
        <v>1116</v>
      </c>
      <c r="G776" s="146" t="s">
        <v>280</v>
      </c>
      <c r="H776" s="147">
        <v>8</v>
      </c>
      <c r="I776" s="27"/>
      <c r="J776" s="148">
        <f>ROUND(I776*H776,0)</f>
        <v>0</v>
      </c>
      <c r="K776" s="145" t="s">
        <v>252</v>
      </c>
      <c r="L776" s="50"/>
      <c r="M776" s="149" t="s">
        <v>1</v>
      </c>
      <c r="N776" s="150" t="s">
        <v>42</v>
      </c>
      <c r="P776" s="151">
        <f>O776*H776</f>
        <v>0</v>
      </c>
      <c r="Q776" s="151">
        <v>0</v>
      </c>
      <c r="R776" s="151">
        <f>Q776*H776</f>
        <v>0</v>
      </c>
      <c r="S776" s="151">
        <v>2.4</v>
      </c>
      <c r="T776" s="152">
        <f>S776*H776</f>
        <v>19.2</v>
      </c>
      <c r="AR776" s="28" t="s">
        <v>253</v>
      </c>
      <c r="AT776" s="28" t="s">
        <v>248</v>
      </c>
      <c r="AU776" s="28" t="s">
        <v>86</v>
      </c>
      <c r="AY776" s="17" t="s">
        <v>246</v>
      </c>
      <c r="BE776" s="29">
        <f>IF(N776="základní",J776,0)</f>
        <v>0</v>
      </c>
      <c r="BF776" s="29">
        <f>IF(N776="snížená",J776,0)</f>
        <v>0</v>
      </c>
      <c r="BG776" s="29">
        <f>IF(N776="zákl. přenesená",J776,0)</f>
        <v>0</v>
      </c>
      <c r="BH776" s="29">
        <f>IF(N776="sníž. přenesená",J776,0)</f>
        <v>0</v>
      </c>
      <c r="BI776" s="29">
        <f>IF(N776="nulová",J776,0)</f>
        <v>0</v>
      </c>
      <c r="BJ776" s="17" t="s">
        <v>8</v>
      </c>
      <c r="BK776" s="29">
        <f>ROUND(I776*H776,0)</f>
        <v>0</v>
      </c>
      <c r="BL776" s="17" t="s">
        <v>253</v>
      </c>
      <c r="BM776" s="28" t="s">
        <v>1117</v>
      </c>
    </row>
    <row r="777" spans="2:65" s="12" customFormat="1" x14ac:dyDescent="0.2">
      <c r="B777" s="153"/>
      <c r="D777" s="154" t="s">
        <v>255</v>
      </c>
      <c r="E777" s="30" t="s">
        <v>1</v>
      </c>
      <c r="F777" s="155" t="s">
        <v>1118</v>
      </c>
      <c r="H777" s="156">
        <v>8</v>
      </c>
      <c r="L777" s="153"/>
      <c r="M777" s="157"/>
      <c r="T777" s="158"/>
      <c r="AT777" s="30" t="s">
        <v>255</v>
      </c>
      <c r="AU777" s="30" t="s">
        <v>86</v>
      </c>
      <c r="AV777" s="12" t="s">
        <v>86</v>
      </c>
      <c r="AW777" s="12" t="s">
        <v>33</v>
      </c>
      <c r="AX777" s="12" t="s">
        <v>77</v>
      </c>
      <c r="AY777" s="30" t="s">
        <v>246</v>
      </c>
    </row>
    <row r="778" spans="2:65" s="13" customFormat="1" x14ac:dyDescent="0.2">
      <c r="B778" s="159"/>
      <c r="D778" s="154" t="s">
        <v>255</v>
      </c>
      <c r="E778" s="32" t="s">
        <v>1</v>
      </c>
      <c r="F778" s="160" t="s">
        <v>262</v>
      </c>
      <c r="H778" s="161">
        <v>8</v>
      </c>
      <c r="L778" s="159"/>
      <c r="M778" s="162"/>
      <c r="T778" s="163"/>
      <c r="AT778" s="32" t="s">
        <v>255</v>
      </c>
      <c r="AU778" s="32" t="s">
        <v>86</v>
      </c>
      <c r="AV778" s="13" t="s">
        <v>263</v>
      </c>
      <c r="AW778" s="13" t="s">
        <v>33</v>
      </c>
      <c r="AX778" s="13" t="s">
        <v>8</v>
      </c>
      <c r="AY778" s="32" t="s">
        <v>246</v>
      </c>
    </row>
    <row r="779" spans="2:65" s="1" customFormat="1" ht="24.2" customHeight="1" x14ac:dyDescent="0.2">
      <c r="B779" s="50"/>
      <c r="C779" s="143" t="s">
        <v>1119</v>
      </c>
      <c r="D779" s="143" t="s">
        <v>248</v>
      </c>
      <c r="E779" s="144" t="s">
        <v>1120</v>
      </c>
      <c r="F779" s="145" t="s">
        <v>1121</v>
      </c>
      <c r="G779" s="146" t="s">
        <v>251</v>
      </c>
      <c r="H779" s="147">
        <v>9.7080000000000002</v>
      </c>
      <c r="I779" s="27"/>
      <c r="J779" s="148">
        <f>ROUND(I779*H779,0)</f>
        <v>0</v>
      </c>
      <c r="K779" s="145" t="s">
        <v>252</v>
      </c>
      <c r="L779" s="50"/>
      <c r="M779" s="149" t="s">
        <v>1</v>
      </c>
      <c r="N779" s="150" t="s">
        <v>42</v>
      </c>
      <c r="P779" s="151">
        <f>O779*H779</f>
        <v>0</v>
      </c>
      <c r="Q779" s="151">
        <v>0</v>
      </c>
      <c r="R779" s="151">
        <f>Q779*H779</f>
        <v>0</v>
      </c>
      <c r="S779" s="151">
        <v>0.08</v>
      </c>
      <c r="T779" s="152">
        <f>S779*H779</f>
        <v>0.77664</v>
      </c>
      <c r="AR779" s="28" t="s">
        <v>253</v>
      </c>
      <c r="AT779" s="28" t="s">
        <v>248</v>
      </c>
      <c r="AU779" s="28" t="s">
        <v>86</v>
      </c>
      <c r="AY779" s="17" t="s">
        <v>246</v>
      </c>
      <c r="BE779" s="29">
        <f>IF(N779="základní",J779,0)</f>
        <v>0</v>
      </c>
      <c r="BF779" s="29">
        <f>IF(N779="snížená",J779,0)</f>
        <v>0</v>
      </c>
      <c r="BG779" s="29">
        <f>IF(N779="zákl. přenesená",J779,0)</f>
        <v>0</v>
      </c>
      <c r="BH779" s="29">
        <f>IF(N779="sníž. přenesená",J779,0)</f>
        <v>0</v>
      </c>
      <c r="BI779" s="29">
        <f>IF(N779="nulová",J779,0)</f>
        <v>0</v>
      </c>
      <c r="BJ779" s="17" t="s">
        <v>8</v>
      </c>
      <c r="BK779" s="29">
        <f>ROUND(I779*H779,0)</f>
        <v>0</v>
      </c>
      <c r="BL779" s="17" t="s">
        <v>253</v>
      </c>
      <c r="BM779" s="28" t="s">
        <v>1122</v>
      </c>
    </row>
    <row r="780" spans="2:65" s="12" customFormat="1" x14ac:dyDescent="0.2">
      <c r="B780" s="153"/>
      <c r="D780" s="154" t="s">
        <v>255</v>
      </c>
      <c r="E780" s="30" t="s">
        <v>1</v>
      </c>
      <c r="F780" s="155" t="s">
        <v>1123</v>
      </c>
      <c r="H780" s="156">
        <v>10.89</v>
      </c>
      <c r="L780" s="153"/>
      <c r="M780" s="157"/>
      <c r="T780" s="158"/>
      <c r="AT780" s="30" t="s">
        <v>255</v>
      </c>
      <c r="AU780" s="30" t="s">
        <v>86</v>
      </c>
      <c r="AV780" s="12" t="s">
        <v>86</v>
      </c>
      <c r="AW780" s="12" t="s">
        <v>33</v>
      </c>
      <c r="AX780" s="12" t="s">
        <v>77</v>
      </c>
      <c r="AY780" s="30" t="s">
        <v>246</v>
      </c>
    </row>
    <row r="781" spans="2:65" s="12" customFormat="1" x14ac:dyDescent="0.2">
      <c r="B781" s="153"/>
      <c r="D781" s="154" t="s">
        <v>255</v>
      </c>
      <c r="E781" s="30" t="s">
        <v>1</v>
      </c>
      <c r="F781" s="155" t="s">
        <v>1124</v>
      </c>
      <c r="H781" s="156">
        <v>-1.1819999999999999</v>
      </c>
      <c r="L781" s="153"/>
      <c r="M781" s="157"/>
      <c r="T781" s="158"/>
      <c r="AT781" s="30" t="s">
        <v>255</v>
      </c>
      <c r="AU781" s="30" t="s">
        <v>86</v>
      </c>
      <c r="AV781" s="12" t="s">
        <v>86</v>
      </c>
      <c r="AW781" s="12" t="s">
        <v>33</v>
      </c>
      <c r="AX781" s="12" t="s">
        <v>77</v>
      </c>
      <c r="AY781" s="30" t="s">
        <v>246</v>
      </c>
    </row>
    <row r="782" spans="2:65" s="13" customFormat="1" x14ac:dyDescent="0.2">
      <c r="B782" s="159"/>
      <c r="D782" s="154" t="s">
        <v>255</v>
      </c>
      <c r="E782" s="32" t="s">
        <v>1</v>
      </c>
      <c r="F782" s="160" t="s">
        <v>262</v>
      </c>
      <c r="H782" s="161">
        <v>9.7080000000000002</v>
      </c>
      <c r="L782" s="159"/>
      <c r="M782" s="162"/>
      <c r="T782" s="163"/>
      <c r="AT782" s="32" t="s">
        <v>255</v>
      </c>
      <c r="AU782" s="32" t="s">
        <v>86</v>
      </c>
      <c r="AV782" s="13" t="s">
        <v>263</v>
      </c>
      <c r="AW782" s="13" t="s">
        <v>33</v>
      </c>
      <c r="AX782" s="13" t="s">
        <v>8</v>
      </c>
      <c r="AY782" s="32" t="s">
        <v>246</v>
      </c>
    </row>
    <row r="783" spans="2:65" s="1" customFormat="1" ht="24.2" customHeight="1" x14ac:dyDescent="0.2">
      <c r="B783" s="50"/>
      <c r="C783" s="143" t="s">
        <v>1125</v>
      </c>
      <c r="D783" s="143" t="s">
        <v>248</v>
      </c>
      <c r="E783" s="144" t="s">
        <v>1126</v>
      </c>
      <c r="F783" s="145" t="s">
        <v>1127</v>
      </c>
      <c r="G783" s="146" t="s">
        <v>280</v>
      </c>
      <c r="H783" s="147">
        <v>71.634</v>
      </c>
      <c r="I783" s="27"/>
      <c r="J783" s="148">
        <f>ROUND(I783*H783,0)</f>
        <v>0</v>
      </c>
      <c r="K783" s="145" t="s">
        <v>252</v>
      </c>
      <c r="L783" s="50"/>
      <c r="M783" s="149" t="s">
        <v>1</v>
      </c>
      <c r="N783" s="150" t="s">
        <v>42</v>
      </c>
      <c r="P783" s="151">
        <f>O783*H783</f>
        <v>0</v>
      </c>
      <c r="Q783" s="151">
        <v>0</v>
      </c>
      <c r="R783" s="151">
        <f>Q783*H783</f>
        <v>0</v>
      </c>
      <c r="S783" s="151">
        <v>1</v>
      </c>
      <c r="T783" s="152">
        <f>S783*H783</f>
        <v>71.634</v>
      </c>
      <c r="AR783" s="28" t="s">
        <v>253</v>
      </c>
      <c r="AT783" s="28" t="s">
        <v>248</v>
      </c>
      <c r="AU783" s="28" t="s">
        <v>86</v>
      </c>
      <c r="AY783" s="17" t="s">
        <v>246</v>
      </c>
      <c r="BE783" s="29">
        <f>IF(N783="základní",J783,0)</f>
        <v>0</v>
      </c>
      <c r="BF783" s="29">
        <f>IF(N783="snížená",J783,0)</f>
        <v>0</v>
      </c>
      <c r="BG783" s="29">
        <f>IF(N783="zákl. přenesená",J783,0)</f>
        <v>0</v>
      </c>
      <c r="BH783" s="29">
        <f>IF(N783="sníž. přenesená",J783,0)</f>
        <v>0</v>
      </c>
      <c r="BI783" s="29">
        <f>IF(N783="nulová",J783,0)</f>
        <v>0</v>
      </c>
      <c r="BJ783" s="17" t="s">
        <v>8</v>
      </c>
      <c r="BK783" s="29">
        <f>ROUND(I783*H783,0)</f>
        <v>0</v>
      </c>
      <c r="BL783" s="17" t="s">
        <v>253</v>
      </c>
      <c r="BM783" s="28" t="s">
        <v>1128</v>
      </c>
    </row>
    <row r="784" spans="2:65" s="12" customFormat="1" x14ac:dyDescent="0.2">
      <c r="B784" s="153"/>
      <c r="D784" s="154" t="s">
        <v>255</v>
      </c>
      <c r="E784" s="30" t="s">
        <v>1</v>
      </c>
      <c r="F784" s="155" t="s">
        <v>1129</v>
      </c>
      <c r="H784" s="156">
        <v>8.1430000000000007</v>
      </c>
      <c r="L784" s="153"/>
      <c r="M784" s="157"/>
      <c r="T784" s="158"/>
      <c r="AT784" s="30" t="s">
        <v>255</v>
      </c>
      <c r="AU784" s="30" t="s">
        <v>86</v>
      </c>
      <c r="AV784" s="12" t="s">
        <v>86</v>
      </c>
      <c r="AW784" s="12" t="s">
        <v>33</v>
      </c>
      <c r="AX784" s="12" t="s">
        <v>77</v>
      </c>
      <c r="AY784" s="30" t="s">
        <v>246</v>
      </c>
    </row>
    <row r="785" spans="2:65" s="12" customFormat="1" x14ac:dyDescent="0.2">
      <c r="B785" s="153"/>
      <c r="D785" s="154" t="s">
        <v>255</v>
      </c>
      <c r="E785" s="30" t="s">
        <v>1</v>
      </c>
      <c r="F785" s="155" t="s">
        <v>1130</v>
      </c>
      <c r="H785" s="156">
        <v>-0.67200000000000004</v>
      </c>
      <c r="L785" s="153"/>
      <c r="M785" s="157"/>
      <c r="T785" s="158"/>
      <c r="AT785" s="30" t="s">
        <v>255</v>
      </c>
      <c r="AU785" s="30" t="s">
        <v>86</v>
      </c>
      <c r="AV785" s="12" t="s">
        <v>86</v>
      </c>
      <c r="AW785" s="12" t="s">
        <v>33</v>
      </c>
      <c r="AX785" s="12" t="s">
        <v>77</v>
      </c>
      <c r="AY785" s="30" t="s">
        <v>246</v>
      </c>
    </row>
    <row r="786" spans="2:65" s="12" customFormat="1" x14ac:dyDescent="0.2">
      <c r="B786" s="153"/>
      <c r="D786" s="154" t="s">
        <v>255</v>
      </c>
      <c r="E786" s="30" t="s">
        <v>1</v>
      </c>
      <c r="F786" s="155" t="s">
        <v>1131</v>
      </c>
      <c r="H786" s="156">
        <v>1.665</v>
      </c>
      <c r="L786" s="153"/>
      <c r="M786" s="157"/>
      <c r="T786" s="158"/>
      <c r="AT786" s="30" t="s">
        <v>255</v>
      </c>
      <c r="AU786" s="30" t="s">
        <v>86</v>
      </c>
      <c r="AV786" s="12" t="s">
        <v>86</v>
      </c>
      <c r="AW786" s="12" t="s">
        <v>33</v>
      </c>
      <c r="AX786" s="12" t="s">
        <v>77</v>
      </c>
      <c r="AY786" s="30" t="s">
        <v>246</v>
      </c>
    </row>
    <row r="787" spans="2:65" s="12" customFormat="1" x14ac:dyDescent="0.2">
      <c r="B787" s="153"/>
      <c r="D787" s="154" t="s">
        <v>255</v>
      </c>
      <c r="E787" s="30" t="s">
        <v>1</v>
      </c>
      <c r="F787" s="155" t="s">
        <v>1132</v>
      </c>
      <c r="H787" s="156">
        <v>6.5</v>
      </c>
      <c r="L787" s="153"/>
      <c r="M787" s="157"/>
      <c r="T787" s="158"/>
      <c r="AT787" s="30" t="s">
        <v>255</v>
      </c>
      <c r="AU787" s="30" t="s">
        <v>86</v>
      </c>
      <c r="AV787" s="12" t="s">
        <v>86</v>
      </c>
      <c r="AW787" s="12" t="s">
        <v>33</v>
      </c>
      <c r="AX787" s="12" t="s">
        <v>77</v>
      </c>
      <c r="AY787" s="30" t="s">
        <v>246</v>
      </c>
    </row>
    <row r="788" spans="2:65" s="12" customFormat="1" ht="22.5" x14ac:dyDescent="0.2">
      <c r="B788" s="153"/>
      <c r="D788" s="154" t="s">
        <v>255</v>
      </c>
      <c r="E788" s="30" t="s">
        <v>1</v>
      </c>
      <c r="F788" s="155" t="s">
        <v>1133</v>
      </c>
      <c r="H788" s="156">
        <v>45.981000000000002</v>
      </c>
      <c r="L788" s="153"/>
      <c r="M788" s="157"/>
      <c r="T788" s="158"/>
      <c r="AT788" s="30" t="s">
        <v>255</v>
      </c>
      <c r="AU788" s="30" t="s">
        <v>86</v>
      </c>
      <c r="AV788" s="12" t="s">
        <v>86</v>
      </c>
      <c r="AW788" s="12" t="s">
        <v>33</v>
      </c>
      <c r="AX788" s="12" t="s">
        <v>77</v>
      </c>
      <c r="AY788" s="30" t="s">
        <v>246</v>
      </c>
    </row>
    <row r="789" spans="2:65" s="12" customFormat="1" x14ac:dyDescent="0.2">
      <c r="B789" s="153"/>
      <c r="D789" s="154" t="s">
        <v>255</v>
      </c>
      <c r="E789" s="30" t="s">
        <v>1</v>
      </c>
      <c r="F789" s="155" t="s">
        <v>1134</v>
      </c>
      <c r="H789" s="156">
        <v>10.016999999999999</v>
      </c>
      <c r="L789" s="153"/>
      <c r="M789" s="157"/>
      <c r="T789" s="158"/>
      <c r="AT789" s="30" t="s">
        <v>255</v>
      </c>
      <c r="AU789" s="30" t="s">
        <v>86</v>
      </c>
      <c r="AV789" s="12" t="s">
        <v>86</v>
      </c>
      <c r="AW789" s="12" t="s">
        <v>33</v>
      </c>
      <c r="AX789" s="12" t="s">
        <v>77</v>
      </c>
      <c r="AY789" s="30" t="s">
        <v>246</v>
      </c>
    </row>
    <row r="790" spans="2:65" s="13" customFormat="1" x14ac:dyDescent="0.2">
      <c r="B790" s="159"/>
      <c r="D790" s="154" t="s">
        <v>255</v>
      </c>
      <c r="E790" s="32" t="s">
        <v>1</v>
      </c>
      <c r="F790" s="160" t="s">
        <v>262</v>
      </c>
      <c r="H790" s="161">
        <v>71.634</v>
      </c>
      <c r="L790" s="159"/>
      <c r="M790" s="162"/>
      <c r="T790" s="163"/>
      <c r="AT790" s="32" t="s">
        <v>255</v>
      </c>
      <c r="AU790" s="32" t="s">
        <v>86</v>
      </c>
      <c r="AV790" s="13" t="s">
        <v>263</v>
      </c>
      <c r="AW790" s="13" t="s">
        <v>33</v>
      </c>
      <c r="AX790" s="13" t="s">
        <v>8</v>
      </c>
      <c r="AY790" s="32" t="s">
        <v>246</v>
      </c>
    </row>
    <row r="791" spans="2:65" s="1" customFormat="1" ht="16.5" customHeight="1" x14ac:dyDescent="0.2">
      <c r="B791" s="50"/>
      <c r="C791" s="143" t="s">
        <v>1135</v>
      </c>
      <c r="D791" s="143" t="s">
        <v>248</v>
      </c>
      <c r="E791" s="144" t="s">
        <v>1136</v>
      </c>
      <c r="F791" s="145" t="s">
        <v>1137</v>
      </c>
      <c r="G791" s="146" t="s">
        <v>251</v>
      </c>
      <c r="H791" s="147">
        <v>71.004000000000005</v>
      </c>
      <c r="I791" s="27"/>
      <c r="J791" s="148">
        <f>ROUND(I791*H791,0)</f>
        <v>0</v>
      </c>
      <c r="K791" s="145" t="s">
        <v>252</v>
      </c>
      <c r="L791" s="50"/>
      <c r="M791" s="149" t="s">
        <v>1</v>
      </c>
      <c r="N791" s="150" t="s">
        <v>42</v>
      </c>
      <c r="P791" s="151">
        <f>O791*H791</f>
        <v>0</v>
      </c>
      <c r="Q791" s="151">
        <v>0</v>
      </c>
      <c r="R791" s="151">
        <f>Q791*H791</f>
        <v>0</v>
      </c>
      <c r="S791" s="151">
        <v>0.32400000000000001</v>
      </c>
      <c r="T791" s="152">
        <f>S791*H791</f>
        <v>23.005296000000001</v>
      </c>
      <c r="AR791" s="28" t="s">
        <v>253</v>
      </c>
      <c r="AT791" s="28" t="s">
        <v>248</v>
      </c>
      <c r="AU791" s="28" t="s">
        <v>86</v>
      </c>
      <c r="AY791" s="17" t="s">
        <v>246</v>
      </c>
      <c r="BE791" s="29">
        <f>IF(N791="základní",J791,0)</f>
        <v>0</v>
      </c>
      <c r="BF791" s="29">
        <f>IF(N791="snížená",J791,0)</f>
        <v>0</v>
      </c>
      <c r="BG791" s="29">
        <f>IF(N791="zákl. přenesená",J791,0)</f>
        <v>0</v>
      </c>
      <c r="BH791" s="29">
        <f>IF(N791="sníž. přenesená",J791,0)</f>
        <v>0</v>
      </c>
      <c r="BI791" s="29">
        <f>IF(N791="nulová",J791,0)</f>
        <v>0</v>
      </c>
      <c r="BJ791" s="17" t="s">
        <v>8</v>
      </c>
      <c r="BK791" s="29">
        <f>ROUND(I791*H791,0)</f>
        <v>0</v>
      </c>
      <c r="BL791" s="17" t="s">
        <v>253</v>
      </c>
      <c r="BM791" s="28" t="s">
        <v>1138</v>
      </c>
    </row>
    <row r="792" spans="2:65" s="12" customFormat="1" x14ac:dyDescent="0.2">
      <c r="B792" s="153"/>
      <c r="D792" s="154" t="s">
        <v>255</v>
      </c>
      <c r="E792" s="30" t="s">
        <v>1</v>
      </c>
      <c r="F792" s="155" t="s">
        <v>1139</v>
      </c>
      <c r="H792" s="156">
        <v>71.004000000000005</v>
      </c>
      <c r="L792" s="153"/>
      <c r="M792" s="157"/>
      <c r="T792" s="158"/>
      <c r="AT792" s="30" t="s">
        <v>255</v>
      </c>
      <c r="AU792" s="30" t="s">
        <v>86</v>
      </c>
      <c r="AV792" s="12" t="s">
        <v>86</v>
      </c>
      <c r="AW792" s="12" t="s">
        <v>33</v>
      </c>
      <c r="AX792" s="12" t="s">
        <v>8</v>
      </c>
      <c r="AY792" s="30" t="s">
        <v>246</v>
      </c>
    </row>
    <row r="793" spans="2:65" s="1" customFormat="1" ht="16.5" customHeight="1" x14ac:dyDescent="0.2">
      <c r="B793" s="50"/>
      <c r="C793" s="143" t="s">
        <v>1140</v>
      </c>
      <c r="D793" s="143" t="s">
        <v>248</v>
      </c>
      <c r="E793" s="144" t="s">
        <v>1141</v>
      </c>
      <c r="F793" s="145" t="s">
        <v>1142</v>
      </c>
      <c r="G793" s="146" t="s">
        <v>280</v>
      </c>
      <c r="H793" s="147">
        <v>17.356000000000002</v>
      </c>
      <c r="I793" s="27"/>
      <c r="J793" s="148">
        <f>ROUND(I793*H793,0)</f>
        <v>0</v>
      </c>
      <c r="K793" s="145" t="s">
        <v>252</v>
      </c>
      <c r="L793" s="50"/>
      <c r="M793" s="149" t="s">
        <v>1</v>
      </c>
      <c r="N793" s="150" t="s">
        <v>42</v>
      </c>
      <c r="P793" s="151">
        <f>O793*H793</f>
        <v>0</v>
      </c>
      <c r="Q793" s="151">
        <v>0</v>
      </c>
      <c r="R793" s="151">
        <f>Q793*H793</f>
        <v>0</v>
      </c>
      <c r="S793" s="151">
        <v>2.4</v>
      </c>
      <c r="T793" s="152">
        <f>S793*H793</f>
        <v>41.654400000000003</v>
      </c>
      <c r="AR793" s="28" t="s">
        <v>253</v>
      </c>
      <c r="AT793" s="28" t="s">
        <v>248</v>
      </c>
      <c r="AU793" s="28" t="s">
        <v>86</v>
      </c>
      <c r="AY793" s="17" t="s">
        <v>246</v>
      </c>
      <c r="BE793" s="29">
        <f>IF(N793="základní",J793,0)</f>
        <v>0</v>
      </c>
      <c r="BF793" s="29">
        <f>IF(N793="snížená",J793,0)</f>
        <v>0</v>
      </c>
      <c r="BG793" s="29">
        <f>IF(N793="zákl. přenesená",J793,0)</f>
        <v>0</v>
      </c>
      <c r="BH793" s="29">
        <f>IF(N793="sníž. přenesená",J793,0)</f>
        <v>0</v>
      </c>
      <c r="BI793" s="29">
        <f>IF(N793="nulová",J793,0)</f>
        <v>0</v>
      </c>
      <c r="BJ793" s="17" t="s">
        <v>8</v>
      </c>
      <c r="BK793" s="29">
        <f>ROUND(I793*H793,0)</f>
        <v>0</v>
      </c>
      <c r="BL793" s="17" t="s">
        <v>253</v>
      </c>
      <c r="BM793" s="28" t="s">
        <v>1143</v>
      </c>
    </row>
    <row r="794" spans="2:65" s="12" customFormat="1" x14ac:dyDescent="0.2">
      <c r="B794" s="153"/>
      <c r="D794" s="154" t="s">
        <v>255</v>
      </c>
      <c r="E794" s="30" t="s">
        <v>1</v>
      </c>
      <c r="F794" s="155" t="s">
        <v>1144</v>
      </c>
      <c r="H794" s="156">
        <v>17.356000000000002</v>
      </c>
      <c r="L794" s="153"/>
      <c r="M794" s="157"/>
      <c r="T794" s="158"/>
      <c r="AT794" s="30" t="s">
        <v>255</v>
      </c>
      <c r="AU794" s="30" t="s">
        <v>86</v>
      </c>
      <c r="AV794" s="12" t="s">
        <v>86</v>
      </c>
      <c r="AW794" s="12" t="s">
        <v>33</v>
      </c>
      <c r="AX794" s="12" t="s">
        <v>77</v>
      </c>
      <c r="AY794" s="30" t="s">
        <v>246</v>
      </c>
    </row>
    <row r="795" spans="2:65" s="13" customFormat="1" x14ac:dyDescent="0.2">
      <c r="B795" s="159"/>
      <c r="D795" s="154" t="s">
        <v>255</v>
      </c>
      <c r="E795" s="32" t="s">
        <v>1</v>
      </c>
      <c r="F795" s="160" t="s">
        <v>262</v>
      </c>
      <c r="H795" s="161">
        <v>17.356000000000002</v>
      </c>
      <c r="L795" s="159"/>
      <c r="M795" s="162"/>
      <c r="T795" s="163"/>
      <c r="AT795" s="32" t="s">
        <v>255</v>
      </c>
      <c r="AU795" s="32" t="s">
        <v>86</v>
      </c>
      <c r="AV795" s="13" t="s">
        <v>263</v>
      </c>
      <c r="AW795" s="13" t="s">
        <v>33</v>
      </c>
      <c r="AX795" s="13" t="s">
        <v>8</v>
      </c>
      <c r="AY795" s="32" t="s">
        <v>246</v>
      </c>
    </row>
    <row r="796" spans="2:65" s="1" customFormat="1" ht="16.5" customHeight="1" x14ac:dyDescent="0.2">
      <c r="B796" s="50"/>
      <c r="C796" s="143" t="s">
        <v>1145</v>
      </c>
      <c r="D796" s="143" t="s">
        <v>248</v>
      </c>
      <c r="E796" s="144" t="s">
        <v>1146</v>
      </c>
      <c r="F796" s="145" t="s">
        <v>1147</v>
      </c>
      <c r="G796" s="146" t="s">
        <v>280</v>
      </c>
      <c r="H796" s="147">
        <v>2.5739999999999998</v>
      </c>
      <c r="I796" s="27"/>
      <c r="J796" s="148">
        <f>ROUND(I796*H796,0)</f>
        <v>0</v>
      </c>
      <c r="K796" s="145" t="s">
        <v>252</v>
      </c>
      <c r="L796" s="50"/>
      <c r="M796" s="149" t="s">
        <v>1</v>
      </c>
      <c r="N796" s="150" t="s">
        <v>42</v>
      </c>
      <c r="P796" s="151">
        <f>O796*H796</f>
        <v>0</v>
      </c>
      <c r="Q796" s="151">
        <v>0</v>
      </c>
      <c r="R796" s="151">
        <f>Q796*H796</f>
        <v>0</v>
      </c>
      <c r="S796" s="151">
        <v>2.4</v>
      </c>
      <c r="T796" s="152">
        <f>S796*H796</f>
        <v>6.1775999999999991</v>
      </c>
      <c r="AR796" s="28" t="s">
        <v>253</v>
      </c>
      <c r="AT796" s="28" t="s">
        <v>248</v>
      </c>
      <c r="AU796" s="28" t="s">
        <v>86</v>
      </c>
      <c r="AY796" s="17" t="s">
        <v>246</v>
      </c>
      <c r="BE796" s="29">
        <f>IF(N796="základní",J796,0)</f>
        <v>0</v>
      </c>
      <c r="BF796" s="29">
        <f>IF(N796="snížená",J796,0)</f>
        <v>0</v>
      </c>
      <c r="BG796" s="29">
        <f>IF(N796="zákl. přenesená",J796,0)</f>
        <v>0</v>
      </c>
      <c r="BH796" s="29">
        <f>IF(N796="sníž. přenesená",J796,0)</f>
        <v>0</v>
      </c>
      <c r="BI796" s="29">
        <f>IF(N796="nulová",J796,0)</f>
        <v>0</v>
      </c>
      <c r="BJ796" s="17" t="s">
        <v>8</v>
      </c>
      <c r="BK796" s="29">
        <f>ROUND(I796*H796,0)</f>
        <v>0</v>
      </c>
      <c r="BL796" s="17" t="s">
        <v>253</v>
      </c>
      <c r="BM796" s="28" t="s">
        <v>1148</v>
      </c>
    </row>
    <row r="797" spans="2:65" s="12" customFormat="1" x14ac:dyDescent="0.2">
      <c r="B797" s="153"/>
      <c r="D797" s="154" t="s">
        <v>255</v>
      </c>
      <c r="E797" s="30" t="s">
        <v>1</v>
      </c>
      <c r="F797" s="155" t="s">
        <v>1149</v>
      </c>
      <c r="H797" s="156">
        <v>2.5739999999999998</v>
      </c>
      <c r="L797" s="153"/>
      <c r="M797" s="157"/>
      <c r="T797" s="158"/>
      <c r="AT797" s="30" t="s">
        <v>255</v>
      </c>
      <c r="AU797" s="30" t="s">
        <v>86</v>
      </c>
      <c r="AV797" s="12" t="s">
        <v>86</v>
      </c>
      <c r="AW797" s="12" t="s">
        <v>33</v>
      </c>
      <c r="AX797" s="12" t="s">
        <v>8</v>
      </c>
      <c r="AY797" s="30" t="s">
        <v>246</v>
      </c>
    </row>
    <row r="798" spans="2:65" s="1" customFormat="1" ht="37.9" customHeight="1" x14ac:dyDescent="0.2">
      <c r="B798" s="50"/>
      <c r="C798" s="143" t="s">
        <v>1150</v>
      </c>
      <c r="D798" s="143" t="s">
        <v>248</v>
      </c>
      <c r="E798" s="144" t="s">
        <v>1151</v>
      </c>
      <c r="F798" s="145" t="s">
        <v>1152</v>
      </c>
      <c r="G798" s="146" t="s">
        <v>280</v>
      </c>
      <c r="H798" s="147">
        <v>9.32</v>
      </c>
      <c r="I798" s="27"/>
      <c r="J798" s="148">
        <f>ROUND(I798*H798,0)</f>
        <v>0</v>
      </c>
      <c r="K798" s="145" t="s">
        <v>252</v>
      </c>
      <c r="L798" s="50"/>
      <c r="M798" s="149" t="s">
        <v>1</v>
      </c>
      <c r="N798" s="150" t="s">
        <v>42</v>
      </c>
      <c r="P798" s="151">
        <f>O798*H798</f>
        <v>0</v>
      </c>
      <c r="Q798" s="151">
        <v>0</v>
      </c>
      <c r="R798" s="151">
        <f>Q798*H798</f>
        <v>0</v>
      </c>
      <c r="S798" s="151">
        <v>2.2000000000000002</v>
      </c>
      <c r="T798" s="152">
        <f>S798*H798</f>
        <v>20.504000000000001</v>
      </c>
      <c r="AR798" s="28" t="s">
        <v>253</v>
      </c>
      <c r="AT798" s="28" t="s">
        <v>248</v>
      </c>
      <c r="AU798" s="28" t="s">
        <v>86</v>
      </c>
      <c r="AY798" s="17" t="s">
        <v>246</v>
      </c>
      <c r="BE798" s="29">
        <f>IF(N798="základní",J798,0)</f>
        <v>0</v>
      </c>
      <c r="BF798" s="29">
        <f>IF(N798="snížená",J798,0)</f>
        <v>0</v>
      </c>
      <c r="BG798" s="29">
        <f>IF(N798="zákl. přenesená",J798,0)</f>
        <v>0</v>
      </c>
      <c r="BH798" s="29">
        <f>IF(N798="sníž. přenesená",J798,0)</f>
        <v>0</v>
      </c>
      <c r="BI798" s="29">
        <f>IF(N798="nulová",J798,0)</f>
        <v>0</v>
      </c>
      <c r="BJ798" s="17" t="s">
        <v>8</v>
      </c>
      <c r="BK798" s="29">
        <f>ROUND(I798*H798,0)</f>
        <v>0</v>
      </c>
      <c r="BL798" s="17" t="s">
        <v>253</v>
      </c>
      <c r="BM798" s="28" t="s">
        <v>1153</v>
      </c>
    </row>
    <row r="799" spans="2:65" s="12" customFormat="1" x14ac:dyDescent="0.2">
      <c r="B799" s="153"/>
      <c r="D799" s="154" t="s">
        <v>255</v>
      </c>
      <c r="E799" s="30" t="s">
        <v>1</v>
      </c>
      <c r="F799" s="155" t="s">
        <v>1154</v>
      </c>
      <c r="H799" s="156">
        <v>93.2</v>
      </c>
      <c r="L799" s="153"/>
      <c r="M799" s="157"/>
      <c r="T799" s="158"/>
      <c r="AT799" s="30" t="s">
        <v>255</v>
      </c>
      <c r="AU799" s="30" t="s">
        <v>86</v>
      </c>
      <c r="AV799" s="12" t="s">
        <v>86</v>
      </c>
      <c r="AW799" s="12" t="s">
        <v>33</v>
      </c>
      <c r="AX799" s="12" t="s">
        <v>77</v>
      </c>
      <c r="AY799" s="30" t="s">
        <v>246</v>
      </c>
    </row>
    <row r="800" spans="2:65" s="13" customFormat="1" x14ac:dyDescent="0.2">
      <c r="B800" s="159"/>
      <c r="D800" s="154" t="s">
        <v>255</v>
      </c>
      <c r="E800" s="32" t="s">
        <v>114</v>
      </c>
      <c r="F800" s="160" t="s">
        <v>262</v>
      </c>
      <c r="H800" s="161">
        <v>93.2</v>
      </c>
      <c r="L800" s="159"/>
      <c r="M800" s="162"/>
      <c r="T800" s="163"/>
      <c r="AT800" s="32" t="s">
        <v>255</v>
      </c>
      <c r="AU800" s="32" t="s">
        <v>86</v>
      </c>
      <c r="AV800" s="13" t="s">
        <v>263</v>
      </c>
      <c r="AW800" s="13" t="s">
        <v>33</v>
      </c>
      <c r="AX800" s="13" t="s">
        <v>77</v>
      </c>
      <c r="AY800" s="32" t="s">
        <v>246</v>
      </c>
    </row>
    <row r="801" spans="2:65" s="12" customFormat="1" x14ac:dyDescent="0.2">
      <c r="B801" s="153"/>
      <c r="D801" s="154" t="s">
        <v>255</v>
      </c>
      <c r="E801" s="30" t="s">
        <v>1</v>
      </c>
      <c r="F801" s="155" t="s">
        <v>1155</v>
      </c>
      <c r="H801" s="156">
        <v>9.32</v>
      </c>
      <c r="L801" s="153"/>
      <c r="M801" s="157"/>
      <c r="T801" s="158"/>
      <c r="AT801" s="30" t="s">
        <v>255</v>
      </c>
      <c r="AU801" s="30" t="s">
        <v>86</v>
      </c>
      <c r="AV801" s="12" t="s">
        <v>86</v>
      </c>
      <c r="AW801" s="12" t="s">
        <v>33</v>
      </c>
      <c r="AX801" s="12" t="s">
        <v>8</v>
      </c>
      <c r="AY801" s="30" t="s">
        <v>246</v>
      </c>
    </row>
    <row r="802" spans="2:65" s="1" customFormat="1" ht="37.9" customHeight="1" x14ac:dyDescent="0.2">
      <c r="B802" s="50"/>
      <c r="C802" s="143" t="s">
        <v>1156</v>
      </c>
      <c r="D802" s="143" t="s">
        <v>248</v>
      </c>
      <c r="E802" s="144" t="s">
        <v>1157</v>
      </c>
      <c r="F802" s="145" t="s">
        <v>1158</v>
      </c>
      <c r="G802" s="146" t="s">
        <v>280</v>
      </c>
      <c r="H802" s="147">
        <v>128.80500000000001</v>
      </c>
      <c r="I802" s="27"/>
      <c r="J802" s="148">
        <f>ROUND(I802*H802,0)</f>
        <v>0</v>
      </c>
      <c r="K802" s="145" t="s">
        <v>252</v>
      </c>
      <c r="L802" s="50"/>
      <c r="M802" s="149" t="s">
        <v>1</v>
      </c>
      <c r="N802" s="150" t="s">
        <v>42</v>
      </c>
      <c r="P802" s="151">
        <f>O802*H802</f>
        <v>0</v>
      </c>
      <c r="Q802" s="151">
        <v>0</v>
      </c>
      <c r="R802" s="151">
        <f>Q802*H802</f>
        <v>0</v>
      </c>
      <c r="S802" s="151">
        <v>2.2000000000000002</v>
      </c>
      <c r="T802" s="152">
        <f>S802*H802</f>
        <v>283.37100000000004</v>
      </c>
      <c r="AR802" s="28" t="s">
        <v>253</v>
      </c>
      <c r="AT802" s="28" t="s">
        <v>248</v>
      </c>
      <c r="AU802" s="28" t="s">
        <v>86</v>
      </c>
      <c r="AY802" s="17" t="s">
        <v>246</v>
      </c>
      <c r="BE802" s="29">
        <f>IF(N802="základní",J802,0)</f>
        <v>0</v>
      </c>
      <c r="BF802" s="29">
        <f>IF(N802="snížená",J802,0)</f>
        <v>0</v>
      </c>
      <c r="BG802" s="29">
        <f>IF(N802="zákl. přenesená",J802,0)</f>
        <v>0</v>
      </c>
      <c r="BH802" s="29">
        <f>IF(N802="sníž. přenesená",J802,0)</f>
        <v>0</v>
      </c>
      <c r="BI802" s="29">
        <f>IF(N802="nulová",J802,0)</f>
        <v>0</v>
      </c>
      <c r="BJ802" s="17" t="s">
        <v>8</v>
      </c>
      <c r="BK802" s="29">
        <f>ROUND(I802*H802,0)</f>
        <v>0</v>
      </c>
      <c r="BL802" s="17" t="s">
        <v>253</v>
      </c>
      <c r="BM802" s="28" t="s">
        <v>1159</v>
      </c>
    </row>
    <row r="803" spans="2:65" s="12" customFormat="1" ht="22.5" x14ac:dyDescent="0.2">
      <c r="B803" s="153"/>
      <c r="D803" s="154" t="s">
        <v>255</v>
      </c>
      <c r="E803" s="30" t="s">
        <v>117</v>
      </c>
      <c r="F803" s="155" t="s">
        <v>1160</v>
      </c>
      <c r="H803" s="156">
        <v>60.1</v>
      </c>
      <c r="L803" s="153"/>
      <c r="M803" s="157"/>
      <c r="T803" s="158"/>
      <c r="AT803" s="30" t="s">
        <v>255</v>
      </c>
      <c r="AU803" s="30" t="s">
        <v>86</v>
      </c>
      <c r="AV803" s="12" t="s">
        <v>86</v>
      </c>
      <c r="AW803" s="12" t="s">
        <v>33</v>
      </c>
      <c r="AX803" s="12" t="s">
        <v>77</v>
      </c>
      <c r="AY803" s="30" t="s">
        <v>246</v>
      </c>
    </row>
    <row r="804" spans="2:65" s="14" customFormat="1" x14ac:dyDescent="0.2">
      <c r="B804" s="164"/>
      <c r="D804" s="154" t="s">
        <v>255</v>
      </c>
      <c r="E804" s="33" t="s">
        <v>1</v>
      </c>
      <c r="F804" s="165" t="s">
        <v>301</v>
      </c>
      <c r="H804" s="166">
        <v>60.1</v>
      </c>
      <c r="L804" s="164"/>
      <c r="M804" s="167"/>
      <c r="T804" s="168"/>
      <c r="AT804" s="33" t="s">
        <v>255</v>
      </c>
      <c r="AU804" s="33" t="s">
        <v>86</v>
      </c>
      <c r="AV804" s="14" t="s">
        <v>253</v>
      </c>
      <c r="AW804" s="14" t="s">
        <v>33</v>
      </c>
      <c r="AX804" s="14" t="s">
        <v>77</v>
      </c>
      <c r="AY804" s="33" t="s">
        <v>246</v>
      </c>
    </row>
    <row r="805" spans="2:65" s="12" customFormat="1" x14ac:dyDescent="0.2">
      <c r="B805" s="153"/>
      <c r="D805" s="154" t="s">
        <v>255</v>
      </c>
      <c r="E805" s="30" t="s">
        <v>1</v>
      </c>
      <c r="F805" s="155" t="s">
        <v>282</v>
      </c>
      <c r="H805" s="156">
        <v>0</v>
      </c>
      <c r="L805" s="153"/>
      <c r="M805" s="157"/>
      <c r="T805" s="158"/>
      <c r="AT805" s="30" t="s">
        <v>255</v>
      </c>
      <c r="AU805" s="30" t="s">
        <v>86</v>
      </c>
      <c r="AV805" s="12" t="s">
        <v>86</v>
      </c>
      <c r="AW805" s="12" t="s">
        <v>33</v>
      </c>
      <c r="AX805" s="12" t="s">
        <v>77</v>
      </c>
      <c r="AY805" s="30" t="s">
        <v>246</v>
      </c>
    </row>
    <row r="806" spans="2:65" s="12" customFormat="1" x14ac:dyDescent="0.2">
      <c r="B806" s="153"/>
      <c r="D806" s="154" t="s">
        <v>255</v>
      </c>
      <c r="E806" s="30" t="s">
        <v>1</v>
      </c>
      <c r="F806" s="155" t="s">
        <v>283</v>
      </c>
      <c r="H806" s="156">
        <v>0</v>
      </c>
      <c r="L806" s="153"/>
      <c r="M806" s="157"/>
      <c r="T806" s="158"/>
      <c r="AT806" s="30" t="s">
        <v>255</v>
      </c>
      <c r="AU806" s="30" t="s">
        <v>86</v>
      </c>
      <c r="AV806" s="12" t="s">
        <v>86</v>
      </c>
      <c r="AW806" s="12" t="s">
        <v>33</v>
      </c>
      <c r="AX806" s="12" t="s">
        <v>77</v>
      </c>
      <c r="AY806" s="30" t="s">
        <v>246</v>
      </c>
    </row>
    <row r="807" spans="2:65" s="12" customFormat="1" x14ac:dyDescent="0.2">
      <c r="B807" s="153"/>
      <c r="D807" s="154" t="s">
        <v>255</v>
      </c>
      <c r="E807" s="30" t="s">
        <v>1</v>
      </c>
      <c r="F807" s="155" t="s">
        <v>284</v>
      </c>
      <c r="H807" s="156">
        <v>45.914999999999999</v>
      </c>
      <c r="L807" s="153"/>
      <c r="M807" s="157"/>
      <c r="T807" s="158"/>
      <c r="AT807" s="30" t="s">
        <v>255</v>
      </c>
      <c r="AU807" s="30" t="s">
        <v>86</v>
      </c>
      <c r="AV807" s="12" t="s">
        <v>86</v>
      </c>
      <c r="AW807" s="12" t="s">
        <v>33</v>
      </c>
      <c r="AX807" s="12" t="s">
        <v>77</v>
      </c>
      <c r="AY807" s="30" t="s">
        <v>246</v>
      </c>
    </row>
    <row r="808" spans="2:65" s="12" customFormat="1" x14ac:dyDescent="0.2">
      <c r="B808" s="153"/>
      <c r="D808" s="154" t="s">
        <v>255</v>
      </c>
      <c r="E808" s="30" t="s">
        <v>1</v>
      </c>
      <c r="F808" s="155" t="s">
        <v>285</v>
      </c>
      <c r="H808" s="156">
        <v>13.98</v>
      </c>
      <c r="L808" s="153"/>
      <c r="M808" s="157"/>
      <c r="T808" s="158"/>
      <c r="AT808" s="30" t="s">
        <v>255</v>
      </c>
      <c r="AU808" s="30" t="s">
        <v>86</v>
      </c>
      <c r="AV808" s="12" t="s">
        <v>86</v>
      </c>
      <c r="AW808" s="12" t="s">
        <v>33</v>
      </c>
      <c r="AX808" s="12" t="s">
        <v>77</v>
      </c>
      <c r="AY808" s="30" t="s">
        <v>246</v>
      </c>
    </row>
    <row r="809" spans="2:65" s="13" customFormat="1" ht="22.5" x14ac:dyDescent="0.2">
      <c r="B809" s="159"/>
      <c r="D809" s="154" t="s">
        <v>255</v>
      </c>
      <c r="E809" s="32" t="s">
        <v>1</v>
      </c>
      <c r="F809" s="160" t="s">
        <v>1161</v>
      </c>
      <c r="H809" s="161">
        <v>59.895000000000003</v>
      </c>
      <c r="L809" s="159"/>
      <c r="M809" s="162"/>
      <c r="T809" s="163"/>
      <c r="AT809" s="32" t="s">
        <v>255</v>
      </c>
      <c r="AU809" s="32" t="s">
        <v>86</v>
      </c>
      <c r="AV809" s="13" t="s">
        <v>263</v>
      </c>
      <c r="AW809" s="13" t="s">
        <v>33</v>
      </c>
      <c r="AX809" s="13" t="s">
        <v>77</v>
      </c>
      <c r="AY809" s="32" t="s">
        <v>246</v>
      </c>
    </row>
    <row r="810" spans="2:65" s="12" customFormat="1" x14ac:dyDescent="0.2">
      <c r="B810" s="153"/>
      <c r="D810" s="154" t="s">
        <v>255</v>
      </c>
      <c r="E810" s="30" t="s">
        <v>1</v>
      </c>
      <c r="F810" s="155" t="s">
        <v>282</v>
      </c>
      <c r="H810" s="156">
        <v>0</v>
      </c>
      <c r="L810" s="153"/>
      <c r="M810" s="157"/>
      <c r="T810" s="158"/>
      <c r="AT810" s="30" t="s">
        <v>255</v>
      </c>
      <c r="AU810" s="30" t="s">
        <v>86</v>
      </c>
      <c r="AV810" s="12" t="s">
        <v>86</v>
      </c>
      <c r="AW810" s="12" t="s">
        <v>33</v>
      </c>
      <c r="AX810" s="12" t="s">
        <v>77</v>
      </c>
      <c r="AY810" s="30" t="s">
        <v>246</v>
      </c>
    </row>
    <row r="811" spans="2:65" s="12" customFormat="1" x14ac:dyDescent="0.2">
      <c r="B811" s="153"/>
      <c r="D811" s="154" t="s">
        <v>255</v>
      </c>
      <c r="E811" s="30" t="s">
        <v>1</v>
      </c>
      <c r="F811" s="155" t="s">
        <v>283</v>
      </c>
      <c r="H811" s="156">
        <v>0</v>
      </c>
      <c r="L811" s="153"/>
      <c r="M811" s="157"/>
      <c r="T811" s="158"/>
      <c r="AT811" s="30" t="s">
        <v>255</v>
      </c>
      <c r="AU811" s="30" t="s">
        <v>86</v>
      </c>
      <c r="AV811" s="12" t="s">
        <v>86</v>
      </c>
      <c r="AW811" s="12" t="s">
        <v>33</v>
      </c>
      <c r="AX811" s="12" t="s">
        <v>77</v>
      </c>
      <c r="AY811" s="30" t="s">
        <v>246</v>
      </c>
    </row>
    <row r="812" spans="2:65" s="12" customFormat="1" x14ac:dyDescent="0.2">
      <c r="B812" s="153"/>
      <c r="D812" s="154" t="s">
        <v>255</v>
      </c>
      <c r="E812" s="30" t="s">
        <v>1</v>
      </c>
      <c r="F812" s="155" t="s">
        <v>284</v>
      </c>
      <c r="H812" s="156">
        <v>45.914999999999999</v>
      </c>
      <c r="L812" s="153"/>
      <c r="M812" s="157"/>
      <c r="T812" s="158"/>
      <c r="AT812" s="30" t="s">
        <v>255</v>
      </c>
      <c r="AU812" s="30" t="s">
        <v>86</v>
      </c>
      <c r="AV812" s="12" t="s">
        <v>86</v>
      </c>
      <c r="AW812" s="12" t="s">
        <v>33</v>
      </c>
      <c r="AX812" s="12" t="s">
        <v>77</v>
      </c>
      <c r="AY812" s="30" t="s">
        <v>246</v>
      </c>
    </row>
    <row r="813" spans="2:65" s="12" customFormat="1" x14ac:dyDescent="0.2">
      <c r="B813" s="153"/>
      <c r="D813" s="154" t="s">
        <v>255</v>
      </c>
      <c r="E813" s="30" t="s">
        <v>1</v>
      </c>
      <c r="F813" s="155" t="s">
        <v>285</v>
      </c>
      <c r="H813" s="156">
        <v>13.98</v>
      </c>
      <c r="L813" s="153"/>
      <c r="M813" s="157"/>
      <c r="T813" s="158"/>
      <c r="AT813" s="30" t="s">
        <v>255</v>
      </c>
      <c r="AU813" s="30" t="s">
        <v>86</v>
      </c>
      <c r="AV813" s="12" t="s">
        <v>86</v>
      </c>
      <c r="AW813" s="12" t="s">
        <v>33</v>
      </c>
      <c r="AX813" s="12" t="s">
        <v>77</v>
      </c>
      <c r="AY813" s="30" t="s">
        <v>246</v>
      </c>
    </row>
    <row r="814" spans="2:65" s="12" customFormat="1" x14ac:dyDescent="0.2">
      <c r="B814" s="153"/>
      <c r="D814" s="154" t="s">
        <v>255</v>
      </c>
      <c r="E814" s="30" t="s">
        <v>1</v>
      </c>
      <c r="F814" s="155" t="s">
        <v>286</v>
      </c>
      <c r="H814" s="156">
        <v>9.0150000000000006</v>
      </c>
      <c r="L814" s="153"/>
      <c r="M814" s="157"/>
      <c r="T814" s="158"/>
      <c r="AT814" s="30" t="s">
        <v>255</v>
      </c>
      <c r="AU814" s="30" t="s">
        <v>86</v>
      </c>
      <c r="AV814" s="12" t="s">
        <v>86</v>
      </c>
      <c r="AW814" s="12" t="s">
        <v>33</v>
      </c>
      <c r="AX814" s="12" t="s">
        <v>77</v>
      </c>
      <c r="AY814" s="30" t="s">
        <v>246</v>
      </c>
    </row>
    <row r="815" spans="2:65" s="13" customFormat="1" ht="22.5" x14ac:dyDescent="0.2">
      <c r="B815" s="159"/>
      <c r="D815" s="154" t="s">
        <v>255</v>
      </c>
      <c r="E815" s="32" t="s">
        <v>1</v>
      </c>
      <c r="F815" s="160" t="s">
        <v>1162</v>
      </c>
      <c r="H815" s="161">
        <v>68.91</v>
      </c>
      <c r="L815" s="159"/>
      <c r="M815" s="162"/>
      <c r="T815" s="163"/>
      <c r="AT815" s="32" t="s">
        <v>255</v>
      </c>
      <c r="AU815" s="32" t="s">
        <v>86</v>
      </c>
      <c r="AV815" s="13" t="s">
        <v>263</v>
      </c>
      <c r="AW815" s="13" t="s">
        <v>33</v>
      </c>
      <c r="AX815" s="13" t="s">
        <v>77</v>
      </c>
      <c r="AY815" s="32" t="s">
        <v>246</v>
      </c>
    </row>
    <row r="816" spans="2:65" s="14" customFormat="1" x14ac:dyDescent="0.2">
      <c r="B816" s="164"/>
      <c r="D816" s="154" t="s">
        <v>255</v>
      </c>
      <c r="E816" s="33" t="s">
        <v>1</v>
      </c>
      <c r="F816" s="165" t="s">
        <v>301</v>
      </c>
      <c r="H816" s="166">
        <v>128.80500000000001</v>
      </c>
      <c r="L816" s="164"/>
      <c r="M816" s="167"/>
      <c r="T816" s="168"/>
      <c r="AT816" s="33" t="s">
        <v>255</v>
      </c>
      <c r="AU816" s="33" t="s">
        <v>86</v>
      </c>
      <c r="AV816" s="14" t="s">
        <v>253</v>
      </c>
      <c r="AW816" s="14" t="s">
        <v>33</v>
      </c>
      <c r="AX816" s="14" t="s">
        <v>8</v>
      </c>
      <c r="AY816" s="33" t="s">
        <v>246</v>
      </c>
    </row>
    <row r="817" spans="2:65" s="1" customFormat="1" ht="24.2" customHeight="1" x14ac:dyDescent="0.2">
      <c r="B817" s="50"/>
      <c r="C817" s="143" t="s">
        <v>1163</v>
      </c>
      <c r="D817" s="143" t="s">
        <v>248</v>
      </c>
      <c r="E817" s="144" t="s">
        <v>1164</v>
      </c>
      <c r="F817" s="145" t="s">
        <v>1165</v>
      </c>
      <c r="G817" s="146" t="s">
        <v>251</v>
      </c>
      <c r="H817" s="147">
        <v>306.10000000000002</v>
      </c>
      <c r="I817" s="27"/>
      <c r="J817" s="148">
        <f>ROUND(I817*H817,0)</f>
        <v>0</v>
      </c>
      <c r="K817" s="145" t="s">
        <v>252</v>
      </c>
      <c r="L817" s="50"/>
      <c r="M817" s="149" t="s">
        <v>1</v>
      </c>
      <c r="N817" s="150" t="s">
        <v>42</v>
      </c>
      <c r="P817" s="151">
        <f>O817*H817</f>
        <v>0</v>
      </c>
      <c r="Q817" s="151">
        <v>0</v>
      </c>
      <c r="R817" s="151">
        <f>Q817*H817</f>
        <v>0</v>
      </c>
      <c r="S817" s="151">
        <v>0.09</v>
      </c>
      <c r="T817" s="152">
        <f>S817*H817</f>
        <v>27.548999999999999</v>
      </c>
      <c r="AR817" s="28" t="s">
        <v>253</v>
      </c>
      <c r="AT817" s="28" t="s">
        <v>248</v>
      </c>
      <c r="AU817" s="28" t="s">
        <v>86</v>
      </c>
      <c r="AY817" s="17" t="s">
        <v>246</v>
      </c>
      <c r="BE817" s="29">
        <f>IF(N817="základní",J817,0)</f>
        <v>0</v>
      </c>
      <c r="BF817" s="29">
        <f>IF(N817="snížená",J817,0)</f>
        <v>0</v>
      </c>
      <c r="BG817" s="29">
        <f>IF(N817="zákl. přenesená",J817,0)</f>
        <v>0</v>
      </c>
      <c r="BH817" s="29">
        <f>IF(N817="sníž. přenesená",J817,0)</f>
        <v>0</v>
      </c>
      <c r="BI817" s="29">
        <f>IF(N817="nulová",J817,0)</f>
        <v>0</v>
      </c>
      <c r="BJ817" s="17" t="s">
        <v>8</v>
      </c>
      <c r="BK817" s="29">
        <f>ROUND(I817*H817,0)</f>
        <v>0</v>
      </c>
      <c r="BL817" s="17" t="s">
        <v>253</v>
      </c>
      <c r="BM817" s="28" t="s">
        <v>1166</v>
      </c>
    </row>
    <row r="818" spans="2:65" s="12" customFormat="1" x14ac:dyDescent="0.2">
      <c r="B818" s="153"/>
      <c r="D818" s="154" t="s">
        <v>255</v>
      </c>
      <c r="E818" s="30" t="s">
        <v>1</v>
      </c>
      <c r="F818" s="155" t="s">
        <v>106</v>
      </c>
      <c r="H818" s="156">
        <v>0</v>
      </c>
      <c r="L818" s="153"/>
      <c r="M818" s="157"/>
      <c r="T818" s="158"/>
      <c r="AT818" s="30" t="s">
        <v>255</v>
      </c>
      <c r="AU818" s="30" t="s">
        <v>86</v>
      </c>
      <c r="AV818" s="12" t="s">
        <v>86</v>
      </c>
      <c r="AW818" s="12" t="s">
        <v>33</v>
      </c>
      <c r="AX818" s="12" t="s">
        <v>77</v>
      </c>
      <c r="AY818" s="30" t="s">
        <v>246</v>
      </c>
    </row>
    <row r="819" spans="2:65" s="12" customFormat="1" x14ac:dyDescent="0.2">
      <c r="B819" s="153"/>
      <c r="D819" s="154" t="s">
        <v>255</v>
      </c>
      <c r="E819" s="30" t="s">
        <v>1</v>
      </c>
      <c r="F819" s="155" t="s">
        <v>109</v>
      </c>
      <c r="H819" s="156">
        <v>0</v>
      </c>
      <c r="L819" s="153"/>
      <c r="M819" s="157"/>
      <c r="T819" s="158"/>
      <c r="AT819" s="30" t="s">
        <v>255</v>
      </c>
      <c r="AU819" s="30" t="s">
        <v>86</v>
      </c>
      <c r="AV819" s="12" t="s">
        <v>86</v>
      </c>
      <c r="AW819" s="12" t="s">
        <v>33</v>
      </c>
      <c r="AX819" s="12" t="s">
        <v>77</v>
      </c>
      <c r="AY819" s="30" t="s">
        <v>246</v>
      </c>
    </row>
    <row r="820" spans="2:65" s="12" customFormat="1" x14ac:dyDescent="0.2">
      <c r="B820" s="153"/>
      <c r="D820" s="154" t="s">
        <v>255</v>
      </c>
      <c r="E820" s="30" t="s">
        <v>1</v>
      </c>
      <c r="F820" s="155" t="s">
        <v>111</v>
      </c>
      <c r="H820" s="156">
        <v>306.10000000000002</v>
      </c>
      <c r="L820" s="153"/>
      <c r="M820" s="157"/>
      <c r="T820" s="158"/>
      <c r="AT820" s="30" t="s">
        <v>255</v>
      </c>
      <c r="AU820" s="30" t="s">
        <v>86</v>
      </c>
      <c r="AV820" s="12" t="s">
        <v>86</v>
      </c>
      <c r="AW820" s="12" t="s">
        <v>33</v>
      </c>
      <c r="AX820" s="12" t="s">
        <v>77</v>
      </c>
      <c r="AY820" s="30" t="s">
        <v>246</v>
      </c>
    </row>
    <row r="821" spans="2:65" s="13" customFormat="1" x14ac:dyDescent="0.2">
      <c r="B821" s="159"/>
      <c r="D821" s="154" t="s">
        <v>255</v>
      </c>
      <c r="E821" s="32" t="s">
        <v>1</v>
      </c>
      <c r="F821" s="160" t="s">
        <v>262</v>
      </c>
      <c r="H821" s="161">
        <v>306.10000000000002</v>
      </c>
      <c r="L821" s="159"/>
      <c r="M821" s="162"/>
      <c r="T821" s="163"/>
      <c r="AT821" s="32" t="s">
        <v>255</v>
      </c>
      <c r="AU821" s="32" t="s">
        <v>86</v>
      </c>
      <c r="AV821" s="13" t="s">
        <v>263</v>
      </c>
      <c r="AW821" s="13" t="s">
        <v>33</v>
      </c>
      <c r="AX821" s="13" t="s">
        <v>8</v>
      </c>
      <c r="AY821" s="32" t="s">
        <v>246</v>
      </c>
    </row>
    <row r="822" spans="2:65" s="1" customFormat="1" ht="33" customHeight="1" x14ac:dyDescent="0.2">
      <c r="B822" s="50"/>
      <c r="C822" s="143" t="s">
        <v>1167</v>
      </c>
      <c r="D822" s="143" t="s">
        <v>248</v>
      </c>
      <c r="E822" s="144" t="s">
        <v>1168</v>
      </c>
      <c r="F822" s="145" t="s">
        <v>1169</v>
      </c>
      <c r="G822" s="146" t="s">
        <v>251</v>
      </c>
      <c r="H822" s="147">
        <v>306.10000000000002</v>
      </c>
      <c r="I822" s="27"/>
      <c r="J822" s="148">
        <f>ROUND(I822*H822,0)</f>
        <v>0</v>
      </c>
      <c r="K822" s="145" t="s">
        <v>252</v>
      </c>
      <c r="L822" s="50"/>
      <c r="M822" s="149" t="s">
        <v>1</v>
      </c>
      <c r="N822" s="150" t="s">
        <v>42</v>
      </c>
      <c r="P822" s="151">
        <f>O822*H822</f>
        <v>0</v>
      </c>
      <c r="Q822" s="151">
        <v>0</v>
      </c>
      <c r="R822" s="151">
        <f>Q822*H822</f>
        <v>0</v>
      </c>
      <c r="S822" s="151">
        <v>7.3999999999999996E-2</v>
      </c>
      <c r="T822" s="152">
        <f>S822*H822</f>
        <v>22.651399999999999</v>
      </c>
      <c r="AR822" s="28" t="s">
        <v>253</v>
      </c>
      <c r="AT822" s="28" t="s">
        <v>248</v>
      </c>
      <c r="AU822" s="28" t="s">
        <v>86</v>
      </c>
      <c r="AY822" s="17" t="s">
        <v>246</v>
      </c>
      <c r="BE822" s="29">
        <f>IF(N822="základní",J822,0)</f>
        <v>0</v>
      </c>
      <c r="BF822" s="29">
        <f>IF(N822="snížená",J822,0)</f>
        <v>0</v>
      </c>
      <c r="BG822" s="29">
        <f>IF(N822="zákl. přenesená",J822,0)</f>
        <v>0</v>
      </c>
      <c r="BH822" s="29">
        <f>IF(N822="sníž. přenesená",J822,0)</f>
        <v>0</v>
      </c>
      <c r="BI822" s="29">
        <f>IF(N822="nulová",J822,0)</f>
        <v>0</v>
      </c>
      <c r="BJ822" s="17" t="s">
        <v>8</v>
      </c>
      <c r="BK822" s="29">
        <f>ROUND(I822*H822,0)</f>
        <v>0</v>
      </c>
      <c r="BL822" s="17" t="s">
        <v>253</v>
      </c>
      <c r="BM822" s="28" t="s">
        <v>1170</v>
      </c>
    </row>
    <row r="823" spans="2:65" s="12" customFormat="1" ht="22.5" x14ac:dyDescent="0.2">
      <c r="B823" s="153"/>
      <c r="D823" s="154" t="s">
        <v>255</v>
      </c>
      <c r="E823" s="30" t="s">
        <v>109</v>
      </c>
      <c r="F823" s="155" t="s">
        <v>1171</v>
      </c>
      <c r="H823" s="156">
        <v>0</v>
      </c>
      <c r="L823" s="153"/>
      <c r="M823" s="157"/>
      <c r="T823" s="158"/>
      <c r="AT823" s="30" t="s">
        <v>255</v>
      </c>
      <c r="AU823" s="30" t="s">
        <v>86</v>
      </c>
      <c r="AV823" s="12" t="s">
        <v>86</v>
      </c>
      <c r="AW823" s="12" t="s">
        <v>33</v>
      </c>
      <c r="AX823" s="12" t="s">
        <v>77</v>
      </c>
      <c r="AY823" s="30" t="s">
        <v>246</v>
      </c>
    </row>
    <row r="824" spans="2:65" s="12" customFormat="1" ht="22.5" x14ac:dyDescent="0.2">
      <c r="B824" s="153"/>
      <c r="D824" s="154" t="s">
        <v>255</v>
      </c>
      <c r="E824" s="30" t="s">
        <v>111</v>
      </c>
      <c r="F824" s="155" t="s">
        <v>1172</v>
      </c>
      <c r="H824" s="156">
        <v>306.10000000000002</v>
      </c>
      <c r="L824" s="153"/>
      <c r="M824" s="157"/>
      <c r="T824" s="158"/>
      <c r="AT824" s="30" t="s">
        <v>255</v>
      </c>
      <c r="AU824" s="30" t="s">
        <v>86</v>
      </c>
      <c r="AV824" s="12" t="s">
        <v>86</v>
      </c>
      <c r="AW824" s="12" t="s">
        <v>33</v>
      </c>
      <c r="AX824" s="12" t="s">
        <v>77</v>
      </c>
      <c r="AY824" s="30" t="s">
        <v>246</v>
      </c>
    </row>
    <row r="825" spans="2:65" s="13" customFormat="1" x14ac:dyDescent="0.2">
      <c r="B825" s="159"/>
      <c r="D825" s="154" t="s">
        <v>255</v>
      </c>
      <c r="E825" s="32" t="s">
        <v>1</v>
      </c>
      <c r="F825" s="160" t="s">
        <v>262</v>
      </c>
      <c r="H825" s="161">
        <v>306.10000000000002</v>
      </c>
      <c r="L825" s="159"/>
      <c r="M825" s="162"/>
      <c r="T825" s="163"/>
      <c r="AT825" s="32" t="s">
        <v>255</v>
      </c>
      <c r="AU825" s="32" t="s">
        <v>86</v>
      </c>
      <c r="AV825" s="13" t="s">
        <v>263</v>
      </c>
      <c r="AW825" s="13" t="s">
        <v>33</v>
      </c>
      <c r="AX825" s="13" t="s">
        <v>8</v>
      </c>
      <c r="AY825" s="32" t="s">
        <v>246</v>
      </c>
    </row>
    <row r="826" spans="2:65" s="1" customFormat="1" ht="24.2" customHeight="1" x14ac:dyDescent="0.2">
      <c r="B826" s="50"/>
      <c r="C826" s="143" t="s">
        <v>1173</v>
      </c>
      <c r="D826" s="143" t="s">
        <v>248</v>
      </c>
      <c r="E826" s="144" t="s">
        <v>1174</v>
      </c>
      <c r="F826" s="145" t="s">
        <v>1175</v>
      </c>
      <c r="G826" s="146" t="s">
        <v>280</v>
      </c>
      <c r="H826" s="147">
        <v>68.91</v>
      </c>
      <c r="I826" s="27"/>
      <c r="J826" s="148">
        <f>ROUND(I826*H826,0)</f>
        <v>0</v>
      </c>
      <c r="K826" s="145" t="s">
        <v>252</v>
      </c>
      <c r="L826" s="50"/>
      <c r="M826" s="149" t="s">
        <v>1</v>
      </c>
      <c r="N826" s="150" t="s">
        <v>42</v>
      </c>
      <c r="P826" s="151">
        <f>O826*H826</f>
        <v>0</v>
      </c>
      <c r="Q826" s="151">
        <v>0</v>
      </c>
      <c r="R826" s="151">
        <f>Q826*H826</f>
        <v>0</v>
      </c>
      <c r="S826" s="151">
        <v>1.4</v>
      </c>
      <c r="T826" s="152">
        <f>S826*H826</f>
        <v>96.47399999999999</v>
      </c>
      <c r="AR826" s="28" t="s">
        <v>253</v>
      </c>
      <c r="AT826" s="28" t="s">
        <v>248</v>
      </c>
      <c r="AU826" s="28" t="s">
        <v>86</v>
      </c>
      <c r="AY826" s="17" t="s">
        <v>246</v>
      </c>
      <c r="BE826" s="29">
        <f>IF(N826="základní",J826,0)</f>
        <v>0</v>
      </c>
      <c r="BF826" s="29">
        <f>IF(N826="snížená",J826,0)</f>
        <v>0</v>
      </c>
      <c r="BG826" s="29">
        <f>IF(N826="zákl. přenesená",J826,0)</f>
        <v>0</v>
      </c>
      <c r="BH826" s="29">
        <f>IF(N826="sníž. přenesená",J826,0)</f>
        <v>0</v>
      </c>
      <c r="BI826" s="29">
        <f>IF(N826="nulová",J826,0)</f>
        <v>0</v>
      </c>
      <c r="BJ826" s="17" t="s">
        <v>8</v>
      </c>
      <c r="BK826" s="29">
        <f>ROUND(I826*H826,0)</f>
        <v>0</v>
      </c>
      <c r="BL826" s="17" t="s">
        <v>253</v>
      </c>
      <c r="BM826" s="28" t="s">
        <v>1176</v>
      </c>
    </row>
    <row r="827" spans="2:65" s="12" customFormat="1" x14ac:dyDescent="0.2">
      <c r="B827" s="153"/>
      <c r="D827" s="154" t="s">
        <v>255</v>
      </c>
      <c r="E827" s="30" t="s">
        <v>1</v>
      </c>
      <c r="F827" s="155" t="s">
        <v>282</v>
      </c>
      <c r="H827" s="156">
        <v>0</v>
      </c>
      <c r="L827" s="153"/>
      <c r="M827" s="157"/>
      <c r="T827" s="158"/>
      <c r="AT827" s="30" t="s">
        <v>255</v>
      </c>
      <c r="AU827" s="30" t="s">
        <v>86</v>
      </c>
      <c r="AV827" s="12" t="s">
        <v>86</v>
      </c>
      <c r="AW827" s="12" t="s">
        <v>33</v>
      </c>
      <c r="AX827" s="12" t="s">
        <v>77</v>
      </c>
      <c r="AY827" s="30" t="s">
        <v>246</v>
      </c>
    </row>
    <row r="828" spans="2:65" s="12" customFormat="1" x14ac:dyDescent="0.2">
      <c r="B828" s="153"/>
      <c r="D828" s="154" t="s">
        <v>255</v>
      </c>
      <c r="E828" s="30" t="s">
        <v>1</v>
      </c>
      <c r="F828" s="155" t="s">
        <v>283</v>
      </c>
      <c r="H828" s="156">
        <v>0</v>
      </c>
      <c r="L828" s="153"/>
      <c r="M828" s="157"/>
      <c r="T828" s="158"/>
      <c r="AT828" s="30" t="s">
        <v>255</v>
      </c>
      <c r="AU828" s="30" t="s">
        <v>86</v>
      </c>
      <c r="AV828" s="12" t="s">
        <v>86</v>
      </c>
      <c r="AW828" s="12" t="s">
        <v>33</v>
      </c>
      <c r="AX828" s="12" t="s">
        <v>77</v>
      </c>
      <c r="AY828" s="30" t="s">
        <v>246</v>
      </c>
    </row>
    <row r="829" spans="2:65" s="12" customFormat="1" x14ac:dyDescent="0.2">
      <c r="B829" s="153"/>
      <c r="D829" s="154" t="s">
        <v>255</v>
      </c>
      <c r="E829" s="30" t="s">
        <v>1</v>
      </c>
      <c r="F829" s="155" t="s">
        <v>284</v>
      </c>
      <c r="H829" s="156">
        <v>45.914999999999999</v>
      </c>
      <c r="L829" s="153"/>
      <c r="M829" s="157"/>
      <c r="T829" s="158"/>
      <c r="AT829" s="30" t="s">
        <v>255</v>
      </c>
      <c r="AU829" s="30" t="s">
        <v>86</v>
      </c>
      <c r="AV829" s="12" t="s">
        <v>86</v>
      </c>
      <c r="AW829" s="12" t="s">
        <v>33</v>
      </c>
      <c r="AX829" s="12" t="s">
        <v>77</v>
      </c>
      <c r="AY829" s="30" t="s">
        <v>246</v>
      </c>
    </row>
    <row r="830" spans="2:65" s="12" customFormat="1" x14ac:dyDescent="0.2">
      <c r="B830" s="153"/>
      <c r="D830" s="154" t="s">
        <v>255</v>
      </c>
      <c r="E830" s="30" t="s">
        <v>1</v>
      </c>
      <c r="F830" s="155" t="s">
        <v>285</v>
      </c>
      <c r="H830" s="156">
        <v>13.98</v>
      </c>
      <c r="L830" s="153"/>
      <c r="M830" s="157"/>
      <c r="T830" s="158"/>
      <c r="AT830" s="30" t="s">
        <v>255</v>
      </c>
      <c r="AU830" s="30" t="s">
        <v>86</v>
      </c>
      <c r="AV830" s="12" t="s">
        <v>86</v>
      </c>
      <c r="AW830" s="12" t="s">
        <v>33</v>
      </c>
      <c r="AX830" s="12" t="s">
        <v>77</v>
      </c>
      <c r="AY830" s="30" t="s">
        <v>246</v>
      </c>
    </row>
    <row r="831" spans="2:65" s="12" customFormat="1" x14ac:dyDescent="0.2">
      <c r="B831" s="153"/>
      <c r="D831" s="154" t="s">
        <v>255</v>
      </c>
      <c r="E831" s="30" t="s">
        <v>1</v>
      </c>
      <c r="F831" s="155" t="s">
        <v>286</v>
      </c>
      <c r="H831" s="156">
        <v>9.0150000000000006</v>
      </c>
      <c r="L831" s="153"/>
      <c r="M831" s="157"/>
      <c r="T831" s="158"/>
      <c r="AT831" s="30" t="s">
        <v>255</v>
      </c>
      <c r="AU831" s="30" t="s">
        <v>86</v>
      </c>
      <c r="AV831" s="12" t="s">
        <v>86</v>
      </c>
      <c r="AW831" s="12" t="s">
        <v>33</v>
      </c>
      <c r="AX831" s="12" t="s">
        <v>77</v>
      </c>
      <c r="AY831" s="30" t="s">
        <v>246</v>
      </c>
    </row>
    <row r="832" spans="2:65" s="13" customFormat="1" x14ac:dyDescent="0.2">
      <c r="B832" s="159"/>
      <c r="D832" s="154" t="s">
        <v>255</v>
      </c>
      <c r="E832" s="32" t="s">
        <v>1</v>
      </c>
      <c r="F832" s="160" t="s">
        <v>262</v>
      </c>
      <c r="H832" s="161">
        <v>68.91</v>
      </c>
      <c r="L832" s="159"/>
      <c r="M832" s="162"/>
      <c r="T832" s="163"/>
      <c r="AT832" s="32" t="s">
        <v>255</v>
      </c>
      <c r="AU832" s="32" t="s">
        <v>86</v>
      </c>
      <c r="AV832" s="13" t="s">
        <v>263</v>
      </c>
      <c r="AW832" s="13" t="s">
        <v>33</v>
      </c>
      <c r="AX832" s="13" t="s">
        <v>8</v>
      </c>
      <c r="AY832" s="32" t="s">
        <v>246</v>
      </c>
    </row>
    <row r="833" spans="2:65" s="1" customFormat="1" ht="24.2" customHeight="1" x14ac:dyDescent="0.2">
      <c r="B833" s="50"/>
      <c r="C833" s="143" t="s">
        <v>1177</v>
      </c>
      <c r="D833" s="143" t="s">
        <v>248</v>
      </c>
      <c r="E833" s="144" t="s">
        <v>1178</v>
      </c>
      <c r="F833" s="145" t="s">
        <v>1179</v>
      </c>
      <c r="G833" s="146" t="s">
        <v>319</v>
      </c>
      <c r="H833" s="147">
        <v>33.6</v>
      </c>
      <c r="I833" s="27"/>
      <c r="J833" s="148">
        <f>ROUND(I833*H833,0)</f>
        <v>0</v>
      </c>
      <c r="K833" s="145" t="s">
        <v>252</v>
      </c>
      <c r="L833" s="50"/>
      <c r="M833" s="149" t="s">
        <v>1</v>
      </c>
      <c r="N833" s="150" t="s">
        <v>42</v>
      </c>
      <c r="P833" s="151">
        <f>O833*H833</f>
        <v>0</v>
      </c>
      <c r="Q833" s="151">
        <v>0</v>
      </c>
      <c r="R833" s="151">
        <f>Q833*H833</f>
        <v>0</v>
      </c>
      <c r="S833" s="151">
        <v>1</v>
      </c>
      <c r="T833" s="152">
        <f>S833*H833</f>
        <v>33.6</v>
      </c>
      <c r="AR833" s="28" t="s">
        <v>253</v>
      </c>
      <c r="AT833" s="28" t="s">
        <v>248</v>
      </c>
      <c r="AU833" s="28" t="s">
        <v>86</v>
      </c>
      <c r="AY833" s="17" t="s">
        <v>246</v>
      </c>
      <c r="BE833" s="29">
        <f>IF(N833="základní",J833,0)</f>
        <v>0</v>
      </c>
      <c r="BF833" s="29">
        <f>IF(N833="snížená",J833,0)</f>
        <v>0</v>
      </c>
      <c r="BG833" s="29">
        <f>IF(N833="zákl. přenesená",J833,0)</f>
        <v>0</v>
      </c>
      <c r="BH833" s="29">
        <f>IF(N833="sníž. přenesená",J833,0)</f>
        <v>0</v>
      </c>
      <c r="BI833" s="29">
        <f>IF(N833="nulová",J833,0)</f>
        <v>0</v>
      </c>
      <c r="BJ833" s="17" t="s">
        <v>8</v>
      </c>
      <c r="BK833" s="29">
        <f>ROUND(I833*H833,0)</f>
        <v>0</v>
      </c>
      <c r="BL833" s="17" t="s">
        <v>253</v>
      </c>
      <c r="BM833" s="28" t="s">
        <v>1180</v>
      </c>
    </row>
    <row r="834" spans="2:65" s="12" customFormat="1" x14ac:dyDescent="0.2">
      <c r="B834" s="153"/>
      <c r="D834" s="154" t="s">
        <v>255</v>
      </c>
      <c r="E834" s="30" t="s">
        <v>1</v>
      </c>
      <c r="F834" s="155" t="s">
        <v>1181</v>
      </c>
      <c r="H834" s="156">
        <v>22</v>
      </c>
      <c r="L834" s="153"/>
      <c r="M834" s="157"/>
      <c r="T834" s="158"/>
      <c r="AT834" s="30" t="s">
        <v>255</v>
      </c>
      <c r="AU834" s="30" t="s">
        <v>86</v>
      </c>
      <c r="AV834" s="12" t="s">
        <v>86</v>
      </c>
      <c r="AW834" s="12" t="s">
        <v>33</v>
      </c>
      <c r="AX834" s="12" t="s">
        <v>77</v>
      </c>
      <c r="AY834" s="30" t="s">
        <v>246</v>
      </c>
    </row>
    <row r="835" spans="2:65" s="12" customFormat="1" x14ac:dyDescent="0.2">
      <c r="B835" s="153"/>
      <c r="D835" s="154" t="s">
        <v>255</v>
      </c>
      <c r="E835" s="30" t="s">
        <v>1</v>
      </c>
      <c r="F835" s="155" t="s">
        <v>1182</v>
      </c>
      <c r="H835" s="156">
        <v>8.5</v>
      </c>
      <c r="L835" s="153"/>
      <c r="M835" s="157"/>
      <c r="T835" s="158"/>
      <c r="AT835" s="30" t="s">
        <v>255</v>
      </c>
      <c r="AU835" s="30" t="s">
        <v>86</v>
      </c>
      <c r="AV835" s="12" t="s">
        <v>86</v>
      </c>
      <c r="AW835" s="12" t="s">
        <v>33</v>
      </c>
      <c r="AX835" s="12" t="s">
        <v>77</v>
      </c>
      <c r="AY835" s="30" t="s">
        <v>246</v>
      </c>
    </row>
    <row r="836" spans="2:65" s="12" customFormat="1" x14ac:dyDescent="0.2">
      <c r="B836" s="153"/>
      <c r="D836" s="154" t="s">
        <v>255</v>
      </c>
      <c r="E836" s="30" t="s">
        <v>1</v>
      </c>
      <c r="F836" s="155" t="s">
        <v>1183</v>
      </c>
      <c r="H836" s="156">
        <v>1.3</v>
      </c>
      <c r="L836" s="153"/>
      <c r="M836" s="157"/>
      <c r="T836" s="158"/>
      <c r="AT836" s="30" t="s">
        <v>255</v>
      </c>
      <c r="AU836" s="30" t="s">
        <v>86</v>
      </c>
      <c r="AV836" s="12" t="s">
        <v>86</v>
      </c>
      <c r="AW836" s="12" t="s">
        <v>33</v>
      </c>
      <c r="AX836" s="12" t="s">
        <v>77</v>
      </c>
      <c r="AY836" s="30" t="s">
        <v>246</v>
      </c>
    </row>
    <row r="837" spans="2:65" s="12" customFormat="1" x14ac:dyDescent="0.2">
      <c r="B837" s="153"/>
      <c r="D837" s="154" t="s">
        <v>255</v>
      </c>
      <c r="E837" s="30" t="s">
        <v>1</v>
      </c>
      <c r="F837" s="155" t="s">
        <v>1184</v>
      </c>
      <c r="H837" s="156">
        <v>1.8</v>
      </c>
      <c r="L837" s="153"/>
      <c r="M837" s="157"/>
      <c r="T837" s="158"/>
      <c r="AT837" s="30" t="s">
        <v>255</v>
      </c>
      <c r="AU837" s="30" t="s">
        <v>86</v>
      </c>
      <c r="AV837" s="12" t="s">
        <v>86</v>
      </c>
      <c r="AW837" s="12" t="s">
        <v>33</v>
      </c>
      <c r="AX837" s="12" t="s">
        <v>77</v>
      </c>
      <c r="AY837" s="30" t="s">
        <v>246</v>
      </c>
    </row>
    <row r="838" spans="2:65" s="13" customFormat="1" x14ac:dyDescent="0.2">
      <c r="B838" s="159"/>
      <c r="D838" s="154" t="s">
        <v>255</v>
      </c>
      <c r="E838" s="32" t="s">
        <v>1</v>
      </c>
      <c r="F838" s="160" t="s">
        <v>262</v>
      </c>
      <c r="H838" s="161">
        <v>33.6</v>
      </c>
      <c r="L838" s="159"/>
      <c r="M838" s="162"/>
      <c r="T838" s="163"/>
      <c r="AT838" s="32" t="s">
        <v>255</v>
      </c>
      <c r="AU838" s="32" t="s">
        <v>86</v>
      </c>
      <c r="AV838" s="13" t="s">
        <v>263</v>
      </c>
      <c r="AW838" s="13" t="s">
        <v>33</v>
      </c>
      <c r="AX838" s="13" t="s">
        <v>8</v>
      </c>
      <c r="AY838" s="32" t="s">
        <v>246</v>
      </c>
    </row>
    <row r="839" spans="2:65" s="1" customFormat="1" ht="24.2" customHeight="1" x14ac:dyDescent="0.2">
      <c r="B839" s="50"/>
      <c r="C839" s="143" t="s">
        <v>1185</v>
      </c>
      <c r="D839" s="143" t="s">
        <v>248</v>
      </c>
      <c r="E839" s="144" t="s">
        <v>1186</v>
      </c>
      <c r="F839" s="145" t="s">
        <v>1187</v>
      </c>
      <c r="G839" s="146" t="s">
        <v>455</v>
      </c>
      <c r="H839" s="147">
        <v>2</v>
      </c>
      <c r="I839" s="27"/>
      <c r="J839" s="148">
        <f>ROUND(I839*H839,0)</f>
        <v>0</v>
      </c>
      <c r="K839" s="145" t="s">
        <v>252</v>
      </c>
      <c r="L839" s="50"/>
      <c r="M839" s="149" t="s">
        <v>1</v>
      </c>
      <c r="N839" s="150" t="s">
        <v>42</v>
      </c>
      <c r="P839" s="151">
        <f>O839*H839</f>
        <v>0</v>
      </c>
      <c r="Q839" s="151">
        <v>0</v>
      </c>
      <c r="R839" s="151">
        <f>Q839*H839</f>
        <v>0</v>
      </c>
      <c r="S839" s="151">
        <v>1.2E-2</v>
      </c>
      <c r="T839" s="152">
        <f>S839*H839</f>
        <v>2.4E-2</v>
      </c>
      <c r="AR839" s="28" t="s">
        <v>253</v>
      </c>
      <c r="AT839" s="28" t="s">
        <v>248</v>
      </c>
      <c r="AU839" s="28" t="s">
        <v>86</v>
      </c>
      <c r="AY839" s="17" t="s">
        <v>246</v>
      </c>
      <c r="BE839" s="29">
        <f>IF(N839="základní",J839,0)</f>
        <v>0</v>
      </c>
      <c r="BF839" s="29">
        <f>IF(N839="snížená",J839,0)</f>
        <v>0</v>
      </c>
      <c r="BG839" s="29">
        <f>IF(N839="zákl. přenesená",J839,0)</f>
        <v>0</v>
      </c>
      <c r="BH839" s="29">
        <f>IF(N839="sníž. přenesená",J839,0)</f>
        <v>0</v>
      </c>
      <c r="BI839" s="29">
        <f>IF(N839="nulová",J839,0)</f>
        <v>0</v>
      </c>
      <c r="BJ839" s="17" t="s">
        <v>8</v>
      </c>
      <c r="BK839" s="29">
        <f>ROUND(I839*H839,0)</f>
        <v>0</v>
      </c>
      <c r="BL839" s="17" t="s">
        <v>253</v>
      </c>
      <c r="BM839" s="28" t="s">
        <v>1188</v>
      </c>
    </row>
    <row r="840" spans="2:65" s="12" customFormat="1" x14ac:dyDescent="0.2">
      <c r="B840" s="153"/>
      <c r="D840" s="154" t="s">
        <v>255</v>
      </c>
      <c r="E840" s="30" t="s">
        <v>1</v>
      </c>
      <c r="F840" s="155" t="s">
        <v>1189</v>
      </c>
      <c r="H840" s="156">
        <v>2</v>
      </c>
      <c r="L840" s="153"/>
      <c r="M840" s="157"/>
      <c r="T840" s="158"/>
      <c r="AT840" s="30" t="s">
        <v>255</v>
      </c>
      <c r="AU840" s="30" t="s">
        <v>86</v>
      </c>
      <c r="AV840" s="12" t="s">
        <v>86</v>
      </c>
      <c r="AW840" s="12" t="s">
        <v>33</v>
      </c>
      <c r="AX840" s="12" t="s">
        <v>8</v>
      </c>
      <c r="AY840" s="30" t="s">
        <v>246</v>
      </c>
    </row>
    <row r="841" spans="2:65" s="1" customFormat="1" ht="24.2" customHeight="1" x14ac:dyDescent="0.2">
      <c r="B841" s="50"/>
      <c r="C841" s="143" t="s">
        <v>1190</v>
      </c>
      <c r="D841" s="143" t="s">
        <v>248</v>
      </c>
      <c r="E841" s="144" t="s">
        <v>1191</v>
      </c>
      <c r="F841" s="145" t="s">
        <v>1192</v>
      </c>
      <c r="G841" s="146" t="s">
        <v>280</v>
      </c>
      <c r="H841" s="147">
        <v>1.008</v>
      </c>
      <c r="I841" s="27"/>
      <c r="J841" s="148">
        <f>ROUND(I841*H841,0)</f>
        <v>0</v>
      </c>
      <c r="K841" s="145" t="s">
        <v>252</v>
      </c>
      <c r="L841" s="50"/>
      <c r="M841" s="149" t="s">
        <v>1</v>
      </c>
      <c r="N841" s="150" t="s">
        <v>42</v>
      </c>
      <c r="P841" s="151">
        <f>O841*H841</f>
        <v>0</v>
      </c>
      <c r="Q841" s="151">
        <v>0</v>
      </c>
      <c r="R841" s="151">
        <f>Q841*H841</f>
        <v>0</v>
      </c>
      <c r="S841" s="151">
        <v>1.8</v>
      </c>
      <c r="T841" s="152">
        <f>S841*H841</f>
        <v>1.8144</v>
      </c>
      <c r="AR841" s="28" t="s">
        <v>253</v>
      </c>
      <c r="AT841" s="28" t="s">
        <v>248</v>
      </c>
      <c r="AU841" s="28" t="s">
        <v>86</v>
      </c>
      <c r="AY841" s="17" t="s">
        <v>246</v>
      </c>
      <c r="BE841" s="29">
        <f>IF(N841="základní",J841,0)</f>
        <v>0</v>
      </c>
      <c r="BF841" s="29">
        <f>IF(N841="snížená",J841,0)</f>
        <v>0</v>
      </c>
      <c r="BG841" s="29">
        <f>IF(N841="zákl. přenesená",J841,0)</f>
        <v>0</v>
      </c>
      <c r="BH841" s="29">
        <f>IF(N841="sníž. přenesená",J841,0)</f>
        <v>0</v>
      </c>
      <c r="BI841" s="29">
        <f>IF(N841="nulová",J841,0)</f>
        <v>0</v>
      </c>
      <c r="BJ841" s="17" t="s">
        <v>8</v>
      </c>
      <c r="BK841" s="29">
        <f>ROUND(I841*H841,0)</f>
        <v>0</v>
      </c>
      <c r="BL841" s="17" t="s">
        <v>253</v>
      </c>
      <c r="BM841" s="28" t="s">
        <v>1193</v>
      </c>
    </row>
    <row r="842" spans="2:65" s="12" customFormat="1" x14ac:dyDescent="0.2">
      <c r="B842" s="153"/>
      <c r="D842" s="154" t="s">
        <v>255</v>
      </c>
      <c r="E842" s="30" t="s">
        <v>1</v>
      </c>
      <c r="F842" s="155" t="s">
        <v>1194</v>
      </c>
      <c r="H842" s="156">
        <v>1.008</v>
      </c>
      <c r="L842" s="153"/>
      <c r="M842" s="157"/>
      <c r="T842" s="158"/>
      <c r="AT842" s="30" t="s">
        <v>255</v>
      </c>
      <c r="AU842" s="30" t="s">
        <v>86</v>
      </c>
      <c r="AV842" s="12" t="s">
        <v>86</v>
      </c>
      <c r="AW842" s="12" t="s">
        <v>33</v>
      </c>
      <c r="AX842" s="12" t="s">
        <v>77</v>
      </c>
      <c r="AY842" s="30" t="s">
        <v>246</v>
      </c>
    </row>
    <row r="843" spans="2:65" s="13" customFormat="1" x14ac:dyDescent="0.2">
      <c r="B843" s="159"/>
      <c r="D843" s="154" t="s">
        <v>255</v>
      </c>
      <c r="E843" s="32" t="s">
        <v>1</v>
      </c>
      <c r="F843" s="160" t="s">
        <v>262</v>
      </c>
      <c r="H843" s="161">
        <v>1.008</v>
      </c>
      <c r="L843" s="159"/>
      <c r="M843" s="162"/>
      <c r="T843" s="163"/>
      <c r="AT843" s="32" t="s">
        <v>255</v>
      </c>
      <c r="AU843" s="32" t="s">
        <v>86</v>
      </c>
      <c r="AV843" s="13" t="s">
        <v>263</v>
      </c>
      <c r="AW843" s="13" t="s">
        <v>33</v>
      </c>
      <c r="AX843" s="13" t="s">
        <v>8</v>
      </c>
      <c r="AY843" s="32" t="s">
        <v>246</v>
      </c>
    </row>
    <row r="844" spans="2:65" s="1" customFormat="1" ht="24.2" customHeight="1" x14ac:dyDescent="0.2">
      <c r="B844" s="50"/>
      <c r="C844" s="143" t="s">
        <v>1195</v>
      </c>
      <c r="D844" s="143" t="s">
        <v>248</v>
      </c>
      <c r="E844" s="144" t="s">
        <v>1196</v>
      </c>
      <c r="F844" s="145" t="s">
        <v>1197</v>
      </c>
      <c r="G844" s="146" t="s">
        <v>280</v>
      </c>
      <c r="H844" s="147">
        <v>0.26200000000000001</v>
      </c>
      <c r="I844" s="27"/>
      <c r="J844" s="148">
        <f>ROUND(I844*H844,0)</f>
        <v>0</v>
      </c>
      <c r="K844" s="145" t="s">
        <v>252</v>
      </c>
      <c r="L844" s="50"/>
      <c r="M844" s="149" t="s">
        <v>1</v>
      </c>
      <c r="N844" s="150" t="s">
        <v>42</v>
      </c>
      <c r="P844" s="151">
        <f>O844*H844</f>
        <v>0</v>
      </c>
      <c r="Q844" s="151">
        <v>0</v>
      </c>
      <c r="R844" s="151">
        <f>Q844*H844</f>
        <v>0</v>
      </c>
      <c r="S844" s="151">
        <v>1.8</v>
      </c>
      <c r="T844" s="152">
        <f>S844*H844</f>
        <v>0.47160000000000002</v>
      </c>
      <c r="AR844" s="28" t="s">
        <v>253</v>
      </c>
      <c r="AT844" s="28" t="s">
        <v>248</v>
      </c>
      <c r="AU844" s="28" t="s">
        <v>86</v>
      </c>
      <c r="AY844" s="17" t="s">
        <v>246</v>
      </c>
      <c r="BE844" s="29">
        <f>IF(N844="základní",J844,0)</f>
        <v>0</v>
      </c>
      <c r="BF844" s="29">
        <f>IF(N844="snížená",J844,0)</f>
        <v>0</v>
      </c>
      <c r="BG844" s="29">
        <f>IF(N844="zákl. přenesená",J844,0)</f>
        <v>0</v>
      </c>
      <c r="BH844" s="29">
        <f>IF(N844="sníž. přenesená",J844,0)</f>
        <v>0</v>
      </c>
      <c r="BI844" s="29">
        <f>IF(N844="nulová",J844,0)</f>
        <v>0</v>
      </c>
      <c r="BJ844" s="17" t="s">
        <v>8</v>
      </c>
      <c r="BK844" s="29">
        <f>ROUND(I844*H844,0)</f>
        <v>0</v>
      </c>
      <c r="BL844" s="17" t="s">
        <v>253</v>
      </c>
      <c r="BM844" s="28" t="s">
        <v>1198</v>
      </c>
    </row>
    <row r="845" spans="2:65" s="12" customFormat="1" x14ac:dyDescent="0.2">
      <c r="B845" s="153"/>
      <c r="D845" s="154" t="s">
        <v>255</v>
      </c>
      <c r="E845" s="30" t="s">
        <v>1</v>
      </c>
      <c r="F845" s="155" t="s">
        <v>1199</v>
      </c>
      <c r="H845" s="156">
        <v>0.26200000000000001</v>
      </c>
      <c r="L845" s="153"/>
      <c r="M845" s="157"/>
      <c r="T845" s="158"/>
      <c r="AT845" s="30" t="s">
        <v>255</v>
      </c>
      <c r="AU845" s="30" t="s">
        <v>86</v>
      </c>
      <c r="AV845" s="12" t="s">
        <v>86</v>
      </c>
      <c r="AW845" s="12" t="s">
        <v>33</v>
      </c>
      <c r="AX845" s="12" t="s">
        <v>77</v>
      </c>
      <c r="AY845" s="30" t="s">
        <v>246</v>
      </c>
    </row>
    <row r="846" spans="2:65" s="13" customFormat="1" x14ac:dyDescent="0.2">
      <c r="B846" s="159"/>
      <c r="D846" s="154" t="s">
        <v>255</v>
      </c>
      <c r="E846" s="32" t="s">
        <v>1</v>
      </c>
      <c r="F846" s="160" t="s">
        <v>262</v>
      </c>
      <c r="H846" s="161">
        <v>0.26200000000000001</v>
      </c>
      <c r="L846" s="159"/>
      <c r="M846" s="162"/>
      <c r="T846" s="163"/>
      <c r="AT846" s="32" t="s">
        <v>255</v>
      </c>
      <c r="AU846" s="32" t="s">
        <v>86</v>
      </c>
      <c r="AV846" s="13" t="s">
        <v>263</v>
      </c>
      <c r="AW846" s="13" t="s">
        <v>33</v>
      </c>
      <c r="AX846" s="13" t="s">
        <v>8</v>
      </c>
      <c r="AY846" s="32" t="s">
        <v>246</v>
      </c>
    </row>
    <row r="847" spans="2:65" s="1" customFormat="1" ht="24.2" customHeight="1" x14ac:dyDescent="0.2">
      <c r="B847" s="50"/>
      <c r="C847" s="143" t="s">
        <v>1200</v>
      </c>
      <c r="D847" s="143" t="s">
        <v>248</v>
      </c>
      <c r="E847" s="144" t="s">
        <v>1201</v>
      </c>
      <c r="F847" s="145" t="s">
        <v>1202</v>
      </c>
      <c r="G847" s="146" t="s">
        <v>280</v>
      </c>
      <c r="H847" s="147">
        <v>1</v>
      </c>
      <c r="I847" s="27"/>
      <c r="J847" s="148">
        <f>ROUND(I847*H847,0)</f>
        <v>0</v>
      </c>
      <c r="K847" s="145" t="s">
        <v>252</v>
      </c>
      <c r="L847" s="50"/>
      <c r="M847" s="149" t="s">
        <v>1</v>
      </c>
      <c r="N847" s="150" t="s">
        <v>42</v>
      </c>
      <c r="P847" s="151">
        <f>O847*H847</f>
        <v>0</v>
      </c>
      <c r="Q847" s="151">
        <v>0</v>
      </c>
      <c r="R847" s="151">
        <f>Q847*H847</f>
        <v>0</v>
      </c>
      <c r="S847" s="151">
        <v>1.8</v>
      </c>
      <c r="T847" s="152">
        <f>S847*H847</f>
        <v>1.8</v>
      </c>
      <c r="AR847" s="28" t="s">
        <v>253</v>
      </c>
      <c r="AT847" s="28" t="s">
        <v>248</v>
      </c>
      <c r="AU847" s="28" t="s">
        <v>86</v>
      </c>
      <c r="AY847" s="17" t="s">
        <v>246</v>
      </c>
      <c r="BE847" s="29">
        <f>IF(N847="základní",J847,0)</f>
        <v>0</v>
      </c>
      <c r="BF847" s="29">
        <f>IF(N847="snížená",J847,0)</f>
        <v>0</v>
      </c>
      <c r="BG847" s="29">
        <f>IF(N847="zákl. přenesená",J847,0)</f>
        <v>0</v>
      </c>
      <c r="BH847" s="29">
        <f>IF(N847="sníž. přenesená",J847,0)</f>
        <v>0</v>
      </c>
      <c r="BI847" s="29">
        <f>IF(N847="nulová",J847,0)</f>
        <v>0</v>
      </c>
      <c r="BJ847" s="17" t="s">
        <v>8</v>
      </c>
      <c r="BK847" s="29">
        <f>ROUND(I847*H847,0)</f>
        <v>0</v>
      </c>
      <c r="BL847" s="17" t="s">
        <v>253</v>
      </c>
      <c r="BM847" s="28" t="s">
        <v>1203</v>
      </c>
    </row>
    <row r="848" spans="2:65" s="1" customFormat="1" ht="24.2" customHeight="1" x14ac:dyDescent="0.2">
      <c r="B848" s="50"/>
      <c r="C848" s="143" t="s">
        <v>1204</v>
      </c>
      <c r="D848" s="143" t="s">
        <v>248</v>
      </c>
      <c r="E848" s="144" t="s">
        <v>1205</v>
      </c>
      <c r="F848" s="145" t="s">
        <v>1206</v>
      </c>
      <c r="G848" s="146" t="s">
        <v>280</v>
      </c>
      <c r="H848" s="147">
        <v>13.677</v>
      </c>
      <c r="I848" s="27"/>
      <c r="J848" s="148">
        <f>ROUND(I848*H848,0)</f>
        <v>0</v>
      </c>
      <c r="K848" s="145" t="s">
        <v>252</v>
      </c>
      <c r="L848" s="50"/>
      <c r="M848" s="149" t="s">
        <v>1</v>
      </c>
      <c r="N848" s="150" t="s">
        <v>42</v>
      </c>
      <c r="P848" s="151">
        <f>O848*H848</f>
        <v>0</v>
      </c>
      <c r="Q848" s="151">
        <v>0</v>
      </c>
      <c r="R848" s="151">
        <f>Q848*H848</f>
        <v>0</v>
      </c>
      <c r="S848" s="151">
        <v>1.8</v>
      </c>
      <c r="T848" s="152">
        <f>S848*H848</f>
        <v>24.618600000000001</v>
      </c>
      <c r="AR848" s="28" t="s">
        <v>253</v>
      </c>
      <c r="AT848" s="28" t="s">
        <v>248</v>
      </c>
      <c r="AU848" s="28" t="s">
        <v>86</v>
      </c>
      <c r="AY848" s="17" t="s">
        <v>246</v>
      </c>
      <c r="BE848" s="29">
        <f>IF(N848="základní",J848,0)</f>
        <v>0</v>
      </c>
      <c r="BF848" s="29">
        <f>IF(N848="snížená",J848,0)</f>
        <v>0</v>
      </c>
      <c r="BG848" s="29">
        <f>IF(N848="zákl. přenesená",J848,0)</f>
        <v>0</v>
      </c>
      <c r="BH848" s="29">
        <f>IF(N848="sníž. přenesená",J848,0)</f>
        <v>0</v>
      </c>
      <c r="BI848" s="29">
        <f>IF(N848="nulová",J848,0)</f>
        <v>0</v>
      </c>
      <c r="BJ848" s="17" t="s">
        <v>8</v>
      </c>
      <c r="BK848" s="29">
        <f>ROUND(I848*H848,0)</f>
        <v>0</v>
      </c>
      <c r="BL848" s="17" t="s">
        <v>253</v>
      </c>
      <c r="BM848" s="28" t="s">
        <v>1207</v>
      </c>
    </row>
    <row r="849" spans="2:65" s="12" customFormat="1" x14ac:dyDescent="0.2">
      <c r="B849" s="153"/>
      <c r="D849" s="154" t="s">
        <v>255</v>
      </c>
      <c r="E849" s="30" t="s">
        <v>1</v>
      </c>
      <c r="F849" s="155" t="s">
        <v>1208</v>
      </c>
      <c r="H849" s="156">
        <v>10.395</v>
      </c>
      <c r="L849" s="153"/>
      <c r="M849" s="157"/>
      <c r="T849" s="158"/>
      <c r="AT849" s="30" t="s">
        <v>255</v>
      </c>
      <c r="AU849" s="30" t="s">
        <v>86</v>
      </c>
      <c r="AV849" s="12" t="s">
        <v>86</v>
      </c>
      <c r="AW849" s="12" t="s">
        <v>33</v>
      </c>
      <c r="AX849" s="12" t="s">
        <v>77</v>
      </c>
      <c r="AY849" s="30" t="s">
        <v>246</v>
      </c>
    </row>
    <row r="850" spans="2:65" s="12" customFormat="1" x14ac:dyDescent="0.2">
      <c r="B850" s="153"/>
      <c r="D850" s="154" t="s">
        <v>255</v>
      </c>
      <c r="E850" s="30" t="s">
        <v>1</v>
      </c>
      <c r="F850" s="155" t="s">
        <v>1209</v>
      </c>
      <c r="H850" s="156">
        <v>3.282</v>
      </c>
      <c r="L850" s="153"/>
      <c r="M850" s="157"/>
      <c r="T850" s="158"/>
      <c r="AT850" s="30" t="s">
        <v>255</v>
      </c>
      <c r="AU850" s="30" t="s">
        <v>86</v>
      </c>
      <c r="AV850" s="12" t="s">
        <v>86</v>
      </c>
      <c r="AW850" s="12" t="s">
        <v>33</v>
      </c>
      <c r="AX850" s="12" t="s">
        <v>77</v>
      </c>
      <c r="AY850" s="30" t="s">
        <v>246</v>
      </c>
    </row>
    <row r="851" spans="2:65" s="13" customFormat="1" x14ac:dyDescent="0.2">
      <c r="B851" s="159"/>
      <c r="D851" s="154" t="s">
        <v>255</v>
      </c>
      <c r="E851" s="32" t="s">
        <v>1</v>
      </c>
      <c r="F851" s="160" t="s">
        <v>262</v>
      </c>
      <c r="H851" s="161">
        <v>13.677</v>
      </c>
      <c r="L851" s="159"/>
      <c r="M851" s="162"/>
      <c r="T851" s="163"/>
      <c r="AT851" s="32" t="s">
        <v>255</v>
      </c>
      <c r="AU851" s="32" t="s">
        <v>86</v>
      </c>
      <c r="AV851" s="13" t="s">
        <v>263</v>
      </c>
      <c r="AW851" s="13" t="s">
        <v>33</v>
      </c>
      <c r="AX851" s="13" t="s">
        <v>8</v>
      </c>
      <c r="AY851" s="32" t="s">
        <v>246</v>
      </c>
    </row>
    <row r="852" spans="2:65" s="1" customFormat="1" ht="24.2" customHeight="1" x14ac:dyDescent="0.2">
      <c r="B852" s="50"/>
      <c r="C852" s="143" t="s">
        <v>1210</v>
      </c>
      <c r="D852" s="143" t="s">
        <v>248</v>
      </c>
      <c r="E852" s="144" t="s">
        <v>1211</v>
      </c>
      <c r="F852" s="145" t="s">
        <v>1212</v>
      </c>
      <c r="G852" s="146" t="s">
        <v>455</v>
      </c>
      <c r="H852" s="147">
        <v>2</v>
      </c>
      <c r="I852" s="27"/>
      <c r="J852" s="148">
        <f>ROUND(I852*H852,0)</f>
        <v>0</v>
      </c>
      <c r="K852" s="145" t="s">
        <v>252</v>
      </c>
      <c r="L852" s="50"/>
      <c r="M852" s="149" t="s">
        <v>1</v>
      </c>
      <c r="N852" s="150" t="s">
        <v>42</v>
      </c>
      <c r="P852" s="151">
        <f>O852*H852</f>
        <v>0</v>
      </c>
      <c r="Q852" s="151">
        <v>0</v>
      </c>
      <c r="R852" s="151">
        <f>Q852*H852</f>
        <v>0</v>
      </c>
      <c r="S852" s="151">
        <v>8.0000000000000002E-3</v>
      </c>
      <c r="T852" s="152">
        <f>S852*H852</f>
        <v>1.6E-2</v>
      </c>
      <c r="AR852" s="28" t="s">
        <v>253</v>
      </c>
      <c r="AT852" s="28" t="s">
        <v>248</v>
      </c>
      <c r="AU852" s="28" t="s">
        <v>86</v>
      </c>
      <c r="AY852" s="17" t="s">
        <v>246</v>
      </c>
      <c r="BE852" s="29">
        <f>IF(N852="základní",J852,0)</f>
        <v>0</v>
      </c>
      <c r="BF852" s="29">
        <f>IF(N852="snížená",J852,0)</f>
        <v>0</v>
      </c>
      <c r="BG852" s="29">
        <f>IF(N852="zákl. přenesená",J852,0)</f>
        <v>0</v>
      </c>
      <c r="BH852" s="29">
        <f>IF(N852="sníž. přenesená",J852,0)</f>
        <v>0</v>
      </c>
      <c r="BI852" s="29">
        <f>IF(N852="nulová",J852,0)</f>
        <v>0</v>
      </c>
      <c r="BJ852" s="17" t="s">
        <v>8</v>
      </c>
      <c r="BK852" s="29">
        <f>ROUND(I852*H852,0)</f>
        <v>0</v>
      </c>
      <c r="BL852" s="17" t="s">
        <v>253</v>
      </c>
      <c r="BM852" s="28" t="s">
        <v>1213</v>
      </c>
    </row>
    <row r="853" spans="2:65" s="12" customFormat="1" x14ac:dyDescent="0.2">
      <c r="B853" s="153"/>
      <c r="D853" s="154" t="s">
        <v>255</v>
      </c>
      <c r="E853" s="30" t="s">
        <v>1</v>
      </c>
      <c r="F853" s="155" t="s">
        <v>1214</v>
      </c>
      <c r="H853" s="156">
        <v>2</v>
      </c>
      <c r="L853" s="153"/>
      <c r="M853" s="157"/>
      <c r="T853" s="158"/>
      <c r="AT853" s="30" t="s">
        <v>255</v>
      </c>
      <c r="AU853" s="30" t="s">
        <v>86</v>
      </c>
      <c r="AV853" s="12" t="s">
        <v>86</v>
      </c>
      <c r="AW853" s="12" t="s">
        <v>33</v>
      </c>
      <c r="AX853" s="12" t="s">
        <v>8</v>
      </c>
      <c r="AY853" s="30" t="s">
        <v>246</v>
      </c>
    </row>
    <row r="854" spans="2:65" s="1" customFormat="1" ht="24.2" customHeight="1" x14ac:dyDescent="0.2">
      <c r="B854" s="50"/>
      <c r="C854" s="143" t="s">
        <v>1215</v>
      </c>
      <c r="D854" s="143" t="s">
        <v>248</v>
      </c>
      <c r="E854" s="144" t="s">
        <v>1216</v>
      </c>
      <c r="F854" s="145" t="s">
        <v>1217</v>
      </c>
      <c r="G854" s="146" t="s">
        <v>274</v>
      </c>
      <c r="H854" s="147">
        <v>4.8</v>
      </c>
      <c r="I854" s="27"/>
      <c r="J854" s="148">
        <f>ROUND(I854*H854,0)</f>
        <v>0</v>
      </c>
      <c r="K854" s="145" t="s">
        <v>252</v>
      </c>
      <c r="L854" s="50"/>
      <c r="M854" s="149" t="s">
        <v>1</v>
      </c>
      <c r="N854" s="150" t="s">
        <v>42</v>
      </c>
      <c r="P854" s="151">
        <f>O854*H854</f>
        <v>0</v>
      </c>
      <c r="Q854" s="151">
        <v>0</v>
      </c>
      <c r="R854" s="151">
        <f>Q854*H854</f>
        <v>0</v>
      </c>
      <c r="S854" s="151">
        <v>4.2000000000000003E-2</v>
      </c>
      <c r="T854" s="152">
        <f>S854*H854</f>
        <v>0.2016</v>
      </c>
      <c r="AR854" s="28" t="s">
        <v>253</v>
      </c>
      <c r="AT854" s="28" t="s">
        <v>248</v>
      </c>
      <c r="AU854" s="28" t="s">
        <v>86</v>
      </c>
      <c r="AY854" s="17" t="s">
        <v>246</v>
      </c>
      <c r="BE854" s="29">
        <f>IF(N854="základní",J854,0)</f>
        <v>0</v>
      </c>
      <c r="BF854" s="29">
        <f>IF(N854="snížená",J854,0)</f>
        <v>0</v>
      </c>
      <c r="BG854" s="29">
        <f>IF(N854="zákl. přenesená",J854,0)</f>
        <v>0</v>
      </c>
      <c r="BH854" s="29">
        <f>IF(N854="sníž. přenesená",J854,0)</f>
        <v>0</v>
      </c>
      <c r="BI854" s="29">
        <f>IF(N854="nulová",J854,0)</f>
        <v>0</v>
      </c>
      <c r="BJ854" s="17" t="s">
        <v>8</v>
      </c>
      <c r="BK854" s="29">
        <f>ROUND(I854*H854,0)</f>
        <v>0</v>
      </c>
      <c r="BL854" s="17" t="s">
        <v>253</v>
      </c>
      <c r="BM854" s="28" t="s">
        <v>1218</v>
      </c>
    </row>
    <row r="855" spans="2:65" s="12" customFormat="1" x14ac:dyDescent="0.2">
      <c r="B855" s="153"/>
      <c r="D855" s="154" t="s">
        <v>255</v>
      </c>
      <c r="E855" s="30" t="s">
        <v>1</v>
      </c>
      <c r="F855" s="155" t="s">
        <v>1219</v>
      </c>
      <c r="H855" s="156">
        <v>4.8</v>
      </c>
      <c r="L855" s="153"/>
      <c r="M855" s="157"/>
      <c r="T855" s="158"/>
      <c r="AT855" s="30" t="s">
        <v>255</v>
      </c>
      <c r="AU855" s="30" t="s">
        <v>86</v>
      </c>
      <c r="AV855" s="12" t="s">
        <v>86</v>
      </c>
      <c r="AW855" s="12" t="s">
        <v>33</v>
      </c>
      <c r="AX855" s="12" t="s">
        <v>8</v>
      </c>
      <c r="AY855" s="30" t="s">
        <v>246</v>
      </c>
    </row>
    <row r="856" spans="2:65" s="1" customFormat="1" ht="24.2" customHeight="1" x14ac:dyDescent="0.2">
      <c r="B856" s="50"/>
      <c r="C856" s="143" t="s">
        <v>1220</v>
      </c>
      <c r="D856" s="143" t="s">
        <v>248</v>
      </c>
      <c r="E856" s="144" t="s">
        <v>1221</v>
      </c>
      <c r="F856" s="145" t="s">
        <v>1222</v>
      </c>
      <c r="G856" s="146" t="s">
        <v>274</v>
      </c>
      <c r="H856" s="147">
        <v>73.5</v>
      </c>
      <c r="I856" s="27"/>
      <c r="J856" s="148">
        <f>ROUND(I856*H856,0)</f>
        <v>0</v>
      </c>
      <c r="K856" s="145" t="s">
        <v>252</v>
      </c>
      <c r="L856" s="50"/>
      <c r="M856" s="149" t="s">
        <v>1</v>
      </c>
      <c r="N856" s="150" t="s">
        <v>42</v>
      </c>
      <c r="P856" s="151">
        <f>O856*H856</f>
        <v>0</v>
      </c>
      <c r="Q856" s="151">
        <v>0</v>
      </c>
      <c r="R856" s="151">
        <f>Q856*H856</f>
        <v>0</v>
      </c>
      <c r="S856" s="151">
        <v>6.5000000000000002E-2</v>
      </c>
      <c r="T856" s="152">
        <f>S856*H856</f>
        <v>4.7774999999999999</v>
      </c>
      <c r="AR856" s="28" t="s">
        <v>253</v>
      </c>
      <c r="AT856" s="28" t="s">
        <v>248</v>
      </c>
      <c r="AU856" s="28" t="s">
        <v>86</v>
      </c>
      <c r="AY856" s="17" t="s">
        <v>246</v>
      </c>
      <c r="BE856" s="29">
        <f>IF(N856="základní",J856,0)</f>
        <v>0</v>
      </c>
      <c r="BF856" s="29">
        <f>IF(N856="snížená",J856,0)</f>
        <v>0</v>
      </c>
      <c r="BG856" s="29">
        <f>IF(N856="zákl. přenesená",J856,0)</f>
        <v>0</v>
      </c>
      <c r="BH856" s="29">
        <f>IF(N856="sníž. přenesená",J856,0)</f>
        <v>0</v>
      </c>
      <c r="BI856" s="29">
        <f>IF(N856="nulová",J856,0)</f>
        <v>0</v>
      </c>
      <c r="BJ856" s="17" t="s">
        <v>8</v>
      </c>
      <c r="BK856" s="29">
        <f>ROUND(I856*H856,0)</f>
        <v>0</v>
      </c>
      <c r="BL856" s="17" t="s">
        <v>253</v>
      </c>
      <c r="BM856" s="28" t="s">
        <v>1223</v>
      </c>
    </row>
    <row r="857" spans="2:65" s="12" customFormat="1" x14ac:dyDescent="0.2">
      <c r="B857" s="153"/>
      <c r="D857" s="154" t="s">
        <v>255</v>
      </c>
      <c r="E857" s="30" t="s">
        <v>1</v>
      </c>
      <c r="F857" s="155" t="s">
        <v>1224</v>
      </c>
      <c r="H857" s="156">
        <v>73.5</v>
      </c>
      <c r="L857" s="153"/>
      <c r="M857" s="157"/>
      <c r="T857" s="158"/>
      <c r="AT857" s="30" t="s">
        <v>255</v>
      </c>
      <c r="AU857" s="30" t="s">
        <v>86</v>
      </c>
      <c r="AV857" s="12" t="s">
        <v>86</v>
      </c>
      <c r="AW857" s="12" t="s">
        <v>33</v>
      </c>
      <c r="AX857" s="12" t="s">
        <v>8</v>
      </c>
      <c r="AY857" s="30" t="s">
        <v>246</v>
      </c>
    </row>
    <row r="858" spans="2:65" s="1" customFormat="1" ht="37.9" customHeight="1" x14ac:dyDescent="0.2">
      <c r="B858" s="50"/>
      <c r="C858" s="143" t="s">
        <v>1225</v>
      </c>
      <c r="D858" s="143" t="s">
        <v>248</v>
      </c>
      <c r="E858" s="144" t="s">
        <v>1226</v>
      </c>
      <c r="F858" s="145" t="s">
        <v>1227</v>
      </c>
      <c r="G858" s="146" t="s">
        <v>274</v>
      </c>
      <c r="H858" s="147">
        <v>168.63</v>
      </c>
      <c r="I858" s="27"/>
      <c r="J858" s="148">
        <f>ROUND(I858*H858,0)</f>
        <v>0</v>
      </c>
      <c r="K858" s="145" t="s">
        <v>252</v>
      </c>
      <c r="L858" s="50"/>
      <c r="M858" s="149" t="s">
        <v>1</v>
      </c>
      <c r="N858" s="150" t="s">
        <v>42</v>
      </c>
      <c r="P858" s="151">
        <f>O858*H858</f>
        <v>0</v>
      </c>
      <c r="Q858" s="151">
        <v>0</v>
      </c>
      <c r="R858" s="151">
        <f>Q858*H858</f>
        <v>0</v>
      </c>
      <c r="S858" s="151">
        <v>0</v>
      </c>
      <c r="T858" s="152">
        <f>S858*H858</f>
        <v>0</v>
      </c>
      <c r="AR858" s="28" t="s">
        <v>253</v>
      </c>
      <c r="AT858" s="28" t="s">
        <v>248</v>
      </c>
      <c r="AU858" s="28" t="s">
        <v>86</v>
      </c>
      <c r="AY858" s="17" t="s">
        <v>246</v>
      </c>
      <c r="BE858" s="29">
        <f>IF(N858="základní",J858,0)</f>
        <v>0</v>
      </c>
      <c r="BF858" s="29">
        <f>IF(N858="snížená",J858,0)</f>
        <v>0</v>
      </c>
      <c r="BG858" s="29">
        <f>IF(N858="zákl. přenesená",J858,0)</f>
        <v>0</v>
      </c>
      <c r="BH858" s="29">
        <f>IF(N858="sníž. přenesená",J858,0)</f>
        <v>0</v>
      </c>
      <c r="BI858" s="29">
        <f>IF(N858="nulová",J858,0)</f>
        <v>0</v>
      </c>
      <c r="BJ858" s="17" t="s">
        <v>8</v>
      </c>
      <c r="BK858" s="29">
        <f>ROUND(I858*H858,0)</f>
        <v>0</v>
      </c>
      <c r="BL858" s="17" t="s">
        <v>253</v>
      </c>
      <c r="BM858" s="28" t="s">
        <v>1228</v>
      </c>
    </row>
    <row r="859" spans="2:65" s="12" customFormat="1" x14ac:dyDescent="0.2">
      <c r="B859" s="153"/>
      <c r="D859" s="154" t="s">
        <v>255</v>
      </c>
      <c r="E859" s="30" t="s">
        <v>1</v>
      </c>
      <c r="F859" s="155" t="s">
        <v>1229</v>
      </c>
      <c r="H859" s="156">
        <v>168.63</v>
      </c>
      <c r="L859" s="153"/>
      <c r="M859" s="157"/>
      <c r="T859" s="158"/>
      <c r="AT859" s="30" t="s">
        <v>255</v>
      </c>
      <c r="AU859" s="30" t="s">
        <v>86</v>
      </c>
      <c r="AV859" s="12" t="s">
        <v>86</v>
      </c>
      <c r="AW859" s="12" t="s">
        <v>33</v>
      </c>
      <c r="AX859" s="12" t="s">
        <v>77</v>
      </c>
      <c r="AY859" s="30" t="s">
        <v>246</v>
      </c>
    </row>
    <row r="860" spans="2:65" s="13" customFormat="1" x14ac:dyDescent="0.2">
      <c r="B860" s="159"/>
      <c r="D860" s="154" t="s">
        <v>255</v>
      </c>
      <c r="E860" s="32" t="s">
        <v>199</v>
      </c>
      <c r="F860" s="160" t="s">
        <v>262</v>
      </c>
      <c r="H860" s="161">
        <v>168.63</v>
      </c>
      <c r="L860" s="159"/>
      <c r="M860" s="162"/>
      <c r="T860" s="163"/>
      <c r="AT860" s="32" t="s">
        <v>255</v>
      </c>
      <c r="AU860" s="32" t="s">
        <v>86</v>
      </c>
      <c r="AV860" s="13" t="s">
        <v>263</v>
      </c>
      <c r="AW860" s="13" t="s">
        <v>33</v>
      </c>
      <c r="AX860" s="13" t="s">
        <v>8</v>
      </c>
      <c r="AY860" s="32" t="s">
        <v>246</v>
      </c>
    </row>
    <row r="861" spans="2:65" s="1" customFormat="1" ht="44.25" customHeight="1" x14ac:dyDescent="0.2">
      <c r="B861" s="50"/>
      <c r="C861" s="143" t="s">
        <v>1230</v>
      </c>
      <c r="D861" s="143" t="s">
        <v>248</v>
      </c>
      <c r="E861" s="144" t="s">
        <v>1231</v>
      </c>
      <c r="F861" s="145" t="s">
        <v>1232</v>
      </c>
      <c r="G861" s="146" t="s">
        <v>274</v>
      </c>
      <c r="H861" s="147">
        <v>5058.8999999999996</v>
      </c>
      <c r="I861" s="27"/>
      <c r="J861" s="148">
        <f>ROUND(I861*H861,0)</f>
        <v>0</v>
      </c>
      <c r="K861" s="145" t="s">
        <v>252</v>
      </c>
      <c r="L861" s="50"/>
      <c r="M861" s="149" t="s">
        <v>1</v>
      </c>
      <c r="N861" s="150" t="s">
        <v>42</v>
      </c>
      <c r="P861" s="151">
        <f>O861*H861</f>
        <v>0</v>
      </c>
      <c r="Q861" s="151">
        <v>0</v>
      </c>
      <c r="R861" s="151">
        <f>Q861*H861</f>
        <v>0</v>
      </c>
      <c r="S861" s="151">
        <v>0</v>
      </c>
      <c r="T861" s="152">
        <f>S861*H861</f>
        <v>0</v>
      </c>
      <c r="AR861" s="28" t="s">
        <v>253</v>
      </c>
      <c r="AT861" s="28" t="s">
        <v>248</v>
      </c>
      <c r="AU861" s="28" t="s">
        <v>86</v>
      </c>
      <c r="AY861" s="17" t="s">
        <v>246</v>
      </c>
      <c r="BE861" s="29">
        <f>IF(N861="základní",J861,0)</f>
        <v>0</v>
      </c>
      <c r="BF861" s="29">
        <f>IF(N861="snížená",J861,0)</f>
        <v>0</v>
      </c>
      <c r="BG861" s="29">
        <f>IF(N861="zákl. přenesená",J861,0)</f>
        <v>0</v>
      </c>
      <c r="BH861" s="29">
        <f>IF(N861="sníž. přenesená",J861,0)</f>
        <v>0</v>
      </c>
      <c r="BI861" s="29">
        <f>IF(N861="nulová",J861,0)</f>
        <v>0</v>
      </c>
      <c r="BJ861" s="17" t="s">
        <v>8</v>
      </c>
      <c r="BK861" s="29">
        <f>ROUND(I861*H861,0)</f>
        <v>0</v>
      </c>
      <c r="BL861" s="17" t="s">
        <v>253</v>
      </c>
      <c r="BM861" s="28" t="s">
        <v>1233</v>
      </c>
    </row>
    <row r="862" spans="2:65" s="12" customFormat="1" x14ac:dyDescent="0.2">
      <c r="B862" s="153"/>
      <c r="D862" s="154" t="s">
        <v>255</v>
      </c>
      <c r="E862" s="30" t="s">
        <v>1</v>
      </c>
      <c r="F862" s="155" t="s">
        <v>1234</v>
      </c>
      <c r="H862" s="156">
        <v>5058.8999999999996</v>
      </c>
      <c r="L862" s="153"/>
      <c r="M862" s="157"/>
      <c r="T862" s="158"/>
      <c r="AT862" s="30" t="s">
        <v>255</v>
      </c>
      <c r="AU862" s="30" t="s">
        <v>86</v>
      </c>
      <c r="AV862" s="12" t="s">
        <v>86</v>
      </c>
      <c r="AW862" s="12" t="s">
        <v>33</v>
      </c>
      <c r="AX862" s="12" t="s">
        <v>8</v>
      </c>
      <c r="AY862" s="30" t="s">
        <v>246</v>
      </c>
    </row>
    <row r="863" spans="2:65" s="1" customFormat="1" ht="37.9" customHeight="1" x14ac:dyDescent="0.2">
      <c r="B863" s="50"/>
      <c r="C863" s="143" t="s">
        <v>1235</v>
      </c>
      <c r="D863" s="143" t="s">
        <v>248</v>
      </c>
      <c r="E863" s="144" t="s">
        <v>1236</v>
      </c>
      <c r="F863" s="145" t="s">
        <v>1237</v>
      </c>
      <c r="G863" s="146" t="s">
        <v>274</v>
      </c>
      <c r="H863" s="147">
        <v>168.63</v>
      </c>
      <c r="I863" s="27"/>
      <c r="J863" s="148">
        <f>ROUND(I863*H863,0)</f>
        <v>0</v>
      </c>
      <c r="K863" s="145" t="s">
        <v>252</v>
      </c>
      <c r="L863" s="50"/>
      <c r="M863" s="149" t="s">
        <v>1</v>
      </c>
      <c r="N863" s="150" t="s">
        <v>42</v>
      </c>
      <c r="P863" s="151">
        <f>O863*H863</f>
        <v>0</v>
      </c>
      <c r="Q863" s="151">
        <v>0</v>
      </c>
      <c r="R863" s="151">
        <f>Q863*H863</f>
        <v>0</v>
      </c>
      <c r="S863" s="151">
        <v>0</v>
      </c>
      <c r="T863" s="152">
        <f>S863*H863</f>
        <v>0</v>
      </c>
      <c r="AR863" s="28" t="s">
        <v>253</v>
      </c>
      <c r="AT863" s="28" t="s">
        <v>248</v>
      </c>
      <c r="AU863" s="28" t="s">
        <v>86</v>
      </c>
      <c r="AY863" s="17" t="s">
        <v>246</v>
      </c>
      <c r="BE863" s="29">
        <f>IF(N863="základní",J863,0)</f>
        <v>0</v>
      </c>
      <c r="BF863" s="29">
        <f>IF(N863="snížená",J863,0)</f>
        <v>0</v>
      </c>
      <c r="BG863" s="29">
        <f>IF(N863="zákl. přenesená",J863,0)</f>
        <v>0</v>
      </c>
      <c r="BH863" s="29">
        <f>IF(N863="sníž. přenesená",J863,0)</f>
        <v>0</v>
      </c>
      <c r="BI863" s="29">
        <f>IF(N863="nulová",J863,0)</f>
        <v>0</v>
      </c>
      <c r="BJ863" s="17" t="s">
        <v>8</v>
      </c>
      <c r="BK863" s="29">
        <f>ROUND(I863*H863,0)</f>
        <v>0</v>
      </c>
      <c r="BL863" s="17" t="s">
        <v>253</v>
      </c>
      <c r="BM863" s="28" t="s">
        <v>1238</v>
      </c>
    </row>
    <row r="864" spans="2:65" s="12" customFormat="1" x14ac:dyDescent="0.2">
      <c r="B864" s="153"/>
      <c r="D864" s="154" t="s">
        <v>255</v>
      </c>
      <c r="E864" s="30" t="s">
        <v>1</v>
      </c>
      <c r="F864" s="155" t="s">
        <v>199</v>
      </c>
      <c r="H864" s="156">
        <v>168.63</v>
      </c>
      <c r="L864" s="153"/>
      <c r="M864" s="157"/>
      <c r="T864" s="158"/>
      <c r="AT864" s="30" t="s">
        <v>255</v>
      </c>
      <c r="AU864" s="30" t="s">
        <v>86</v>
      </c>
      <c r="AV864" s="12" t="s">
        <v>86</v>
      </c>
      <c r="AW864" s="12" t="s">
        <v>33</v>
      </c>
      <c r="AX864" s="12" t="s">
        <v>8</v>
      </c>
      <c r="AY864" s="30" t="s">
        <v>246</v>
      </c>
    </row>
    <row r="865" spans="2:65" s="1" customFormat="1" ht="24.2" customHeight="1" x14ac:dyDescent="0.2">
      <c r="B865" s="50"/>
      <c r="C865" s="169" t="s">
        <v>1239</v>
      </c>
      <c r="D865" s="169" t="s">
        <v>643</v>
      </c>
      <c r="E865" s="170" t="s">
        <v>1240</v>
      </c>
      <c r="F865" s="171" t="s">
        <v>1241</v>
      </c>
      <c r="G865" s="172" t="s">
        <v>280</v>
      </c>
      <c r="H865" s="173">
        <v>2.7</v>
      </c>
      <c r="I865" s="34"/>
      <c r="J865" s="174">
        <f>ROUND(I865*H865,0)</f>
        <v>0</v>
      </c>
      <c r="K865" s="171" t="s">
        <v>1</v>
      </c>
      <c r="L865" s="175"/>
      <c r="M865" s="176" t="s">
        <v>1</v>
      </c>
      <c r="N865" s="177" t="s">
        <v>42</v>
      </c>
      <c r="P865" s="151">
        <f>O865*H865</f>
        <v>0</v>
      </c>
      <c r="Q865" s="151">
        <v>0.55000000000000004</v>
      </c>
      <c r="R865" s="151">
        <f>Q865*H865</f>
        <v>1.4850000000000003</v>
      </c>
      <c r="S865" s="151">
        <v>0</v>
      </c>
      <c r="T865" s="152">
        <f>S865*H865</f>
        <v>0</v>
      </c>
      <c r="AR865" s="28" t="s">
        <v>302</v>
      </c>
      <c r="AT865" s="28" t="s">
        <v>643</v>
      </c>
      <c r="AU865" s="28" t="s">
        <v>86</v>
      </c>
      <c r="AY865" s="17" t="s">
        <v>246</v>
      </c>
      <c r="BE865" s="29">
        <f>IF(N865="základní",J865,0)</f>
        <v>0</v>
      </c>
      <c r="BF865" s="29">
        <f>IF(N865="snížená",J865,0)</f>
        <v>0</v>
      </c>
      <c r="BG865" s="29">
        <f>IF(N865="zákl. přenesená",J865,0)</f>
        <v>0</v>
      </c>
      <c r="BH865" s="29">
        <f>IF(N865="sníž. přenesená",J865,0)</f>
        <v>0</v>
      </c>
      <c r="BI865" s="29">
        <f>IF(N865="nulová",J865,0)</f>
        <v>0</v>
      </c>
      <c r="BJ865" s="17" t="s">
        <v>8</v>
      </c>
      <c r="BK865" s="29">
        <f>ROUND(I865*H865,0)</f>
        <v>0</v>
      </c>
      <c r="BL865" s="17" t="s">
        <v>253</v>
      </c>
      <c r="BM865" s="28" t="s">
        <v>1242</v>
      </c>
    </row>
    <row r="866" spans="2:65" s="12" customFormat="1" x14ac:dyDescent="0.2">
      <c r="B866" s="153"/>
      <c r="D866" s="154" t="s">
        <v>255</v>
      </c>
      <c r="E866" s="30" t="s">
        <v>1</v>
      </c>
      <c r="F866" s="155" t="s">
        <v>1243</v>
      </c>
      <c r="H866" s="156">
        <v>2.7</v>
      </c>
      <c r="L866" s="153"/>
      <c r="M866" s="157"/>
      <c r="T866" s="158"/>
      <c r="AT866" s="30" t="s">
        <v>255</v>
      </c>
      <c r="AU866" s="30" t="s">
        <v>86</v>
      </c>
      <c r="AV866" s="12" t="s">
        <v>86</v>
      </c>
      <c r="AW866" s="12" t="s">
        <v>33</v>
      </c>
      <c r="AX866" s="12" t="s">
        <v>8</v>
      </c>
      <c r="AY866" s="30" t="s">
        <v>246</v>
      </c>
    </row>
    <row r="867" spans="2:65" s="1" customFormat="1" ht="37.9" customHeight="1" x14ac:dyDescent="0.2">
      <c r="B867" s="50"/>
      <c r="C867" s="143" t="s">
        <v>1244</v>
      </c>
      <c r="D867" s="143" t="s">
        <v>248</v>
      </c>
      <c r="E867" s="144" t="s">
        <v>1245</v>
      </c>
      <c r="F867" s="145" t="s">
        <v>1246</v>
      </c>
      <c r="G867" s="146" t="s">
        <v>251</v>
      </c>
      <c r="H867" s="147">
        <v>459.4</v>
      </c>
      <c r="I867" s="27"/>
      <c r="J867" s="148">
        <f>ROUND(I867*H867,0)</f>
        <v>0</v>
      </c>
      <c r="K867" s="145" t="s">
        <v>252</v>
      </c>
      <c r="L867" s="50"/>
      <c r="M867" s="149" t="s">
        <v>1</v>
      </c>
      <c r="N867" s="150" t="s">
        <v>42</v>
      </c>
      <c r="P867" s="151">
        <f>O867*H867</f>
        <v>0</v>
      </c>
      <c r="Q867" s="151">
        <v>0</v>
      </c>
      <c r="R867" s="151">
        <f>Q867*H867</f>
        <v>0</v>
      </c>
      <c r="S867" s="151">
        <v>4.0000000000000001E-3</v>
      </c>
      <c r="T867" s="152">
        <f>S867*H867</f>
        <v>1.8375999999999999</v>
      </c>
      <c r="AR867" s="28" t="s">
        <v>253</v>
      </c>
      <c r="AT867" s="28" t="s">
        <v>248</v>
      </c>
      <c r="AU867" s="28" t="s">
        <v>86</v>
      </c>
      <c r="AY867" s="17" t="s">
        <v>246</v>
      </c>
      <c r="BE867" s="29">
        <f>IF(N867="základní",J867,0)</f>
        <v>0</v>
      </c>
      <c r="BF867" s="29">
        <f>IF(N867="snížená",J867,0)</f>
        <v>0</v>
      </c>
      <c r="BG867" s="29">
        <f>IF(N867="zákl. přenesená",J867,0)</f>
        <v>0</v>
      </c>
      <c r="BH867" s="29">
        <f>IF(N867="sníž. přenesená",J867,0)</f>
        <v>0</v>
      </c>
      <c r="BI867" s="29">
        <f>IF(N867="nulová",J867,0)</f>
        <v>0</v>
      </c>
      <c r="BJ867" s="17" t="s">
        <v>8</v>
      </c>
      <c r="BK867" s="29">
        <f>ROUND(I867*H867,0)</f>
        <v>0</v>
      </c>
      <c r="BL867" s="17" t="s">
        <v>253</v>
      </c>
      <c r="BM867" s="28" t="s">
        <v>1247</v>
      </c>
    </row>
    <row r="868" spans="2:65" s="12" customFormat="1" ht="22.5" x14ac:dyDescent="0.2">
      <c r="B868" s="153"/>
      <c r="D868" s="154" t="s">
        <v>255</v>
      </c>
      <c r="E868" s="30" t="s">
        <v>1</v>
      </c>
      <c r="F868" s="155" t="s">
        <v>1248</v>
      </c>
      <c r="H868" s="156">
        <v>459.4</v>
      </c>
      <c r="L868" s="153"/>
      <c r="M868" s="157"/>
      <c r="T868" s="158"/>
      <c r="AT868" s="30" t="s">
        <v>255</v>
      </c>
      <c r="AU868" s="30" t="s">
        <v>86</v>
      </c>
      <c r="AV868" s="12" t="s">
        <v>86</v>
      </c>
      <c r="AW868" s="12" t="s">
        <v>33</v>
      </c>
      <c r="AX868" s="12" t="s">
        <v>77</v>
      </c>
      <c r="AY868" s="30" t="s">
        <v>246</v>
      </c>
    </row>
    <row r="869" spans="2:65" s="13" customFormat="1" x14ac:dyDescent="0.2">
      <c r="B869" s="159"/>
      <c r="D869" s="154" t="s">
        <v>255</v>
      </c>
      <c r="E869" s="32" t="s">
        <v>1</v>
      </c>
      <c r="F869" s="160" t="s">
        <v>1249</v>
      </c>
      <c r="H869" s="161">
        <v>459.4</v>
      </c>
      <c r="L869" s="159"/>
      <c r="M869" s="162"/>
      <c r="T869" s="163"/>
      <c r="AT869" s="32" t="s">
        <v>255</v>
      </c>
      <c r="AU869" s="32" t="s">
        <v>86</v>
      </c>
      <c r="AV869" s="13" t="s">
        <v>263</v>
      </c>
      <c r="AW869" s="13" t="s">
        <v>33</v>
      </c>
      <c r="AX869" s="13" t="s">
        <v>8</v>
      </c>
      <c r="AY869" s="32" t="s">
        <v>246</v>
      </c>
    </row>
    <row r="870" spans="2:65" s="1" customFormat="1" ht="37.9" customHeight="1" x14ac:dyDescent="0.2">
      <c r="B870" s="50"/>
      <c r="C870" s="143" t="s">
        <v>1250</v>
      </c>
      <c r="D870" s="143" t="s">
        <v>248</v>
      </c>
      <c r="E870" s="144" t="s">
        <v>1251</v>
      </c>
      <c r="F870" s="145" t="s">
        <v>1252</v>
      </c>
      <c r="G870" s="146" t="s">
        <v>251</v>
      </c>
      <c r="H870" s="147">
        <v>591.52499999999998</v>
      </c>
      <c r="I870" s="27"/>
      <c r="J870" s="148">
        <f>ROUND(I870*H870,0)</f>
        <v>0</v>
      </c>
      <c r="K870" s="145" t="s">
        <v>252</v>
      </c>
      <c r="L870" s="50"/>
      <c r="M870" s="149" t="s">
        <v>1</v>
      </c>
      <c r="N870" s="150" t="s">
        <v>42</v>
      </c>
      <c r="P870" s="151">
        <f>O870*H870</f>
        <v>0</v>
      </c>
      <c r="Q870" s="151">
        <v>0</v>
      </c>
      <c r="R870" s="151">
        <f>Q870*H870</f>
        <v>0</v>
      </c>
      <c r="S870" s="151">
        <v>4.0000000000000001E-3</v>
      </c>
      <c r="T870" s="152">
        <f>S870*H870</f>
        <v>2.3660999999999999</v>
      </c>
      <c r="AR870" s="28" t="s">
        <v>253</v>
      </c>
      <c r="AT870" s="28" t="s">
        <v>248</v>
      </c>
      <c r="AU870" s="28" t="s">
        <v>86</v>
      </c>
      <c r="AY870" s="17" t="s">
        <v>246</v>
      </c>
      <c r="BE870" s="29">
        <f>IF(N870="základní",J870,0)</f>
        <v>0</v>
      </c>
      <c r="BF870" s="29">
        <f>IF(N870="snížená",J870,0)</f>
        <v>0</v>
      </c>
      <c r="BG870" s="29">
        <f>IF(N870="zákl. přenesená",J870,0)</f>
        <v>0</v>
      </c>
      <c r="BH870" s="29">
        <f>IF(N870="sníž. přenesená",J870,0)</f>
        <v>0</v>
      </c>
      <c r="BI870" s="29">
        <f>IF(N870="nulová",J870,0)</f>
        <v>0</v>
      </c>
      <c r="BJ870" s="17" t="s">
        <v>8</v>
      </c>
      <c r="BK870" s="29">
        <f>ROUND(I870*H870,0)</f>
        <v>0</v>
      </c>
      <c r="BL870" s="17" t="s">
        <v>253</v>
      </c>
      <c r="BM870" s="28" t="s">
        <v>1253</v>
      </c>
    </row>
    <row r="871" spans="2:65" s="12" customFormat="1" x14ac:dyDescent="0.2">
      <c r="B871" s="153"/>
      <c r="D871" s="154" t="s">
        <v>255</v>
      </c>
      <c r="E871" s="30" t="s">
        <v>1</v>
      </c>
      <c r="F871" s="155" t="s">
        <v>1254</v>
      </c>
      <c r="H871" s="156">
        <v>35.1</v>
      </c>
      <c r="L871" s="153"/>
      <c r="M871" s="157"/>
      <c r="T871" s="158"/>
      <c r="AT871" s="30" t="s">
        <v>255</v>
      </c>
      <c r="AU871" s="30" t="s">
        <v>86</v>
      </c>
      <c r="AV871" s="12" t="s">
        <v>86</v>
      </c>
      <c r="AW871" s="12" t="s">
        <v>33</v>
      </c>
      <c r="AX871" s="12" t="s">
        <v>77</v>
      </c>
      <c r="AY871" s="30" t="s">
        <v>246</v>
      </c>
    </row>
    <row r="872" spans="2:65" s="12" customFormat="1" x14ac:dyDescent="0.2">
      <c r="B872" s="153"/>
      <c r="D872" s="154" t="s">
        <v>255</v>
      </c>
      <c r="E872" s="30" t="s">
        <v>1</v>
      </c>
      <c r="F872" s="155" t="s">
        <v>1255</v>
      </c>
      <c r="H872" s="156">
        <v>64.724999999999994</v>
      </c>
      <c r="L872" s="153"/>
      <c r="M872" s="157"/>
      <c r="T872" s="158"/>
      <c r="AT872" s="30" t="s">
        <v>255</v>
      </c>
      <c r="AU872" s="30" t="s">
        <v>86</v>
      </c>
      <c r="AV872" s="12" t="s">
        <v>86</v>
      </c>
      <c r="AW872" s="12" t="s">
        <v>33</v>
      </c>
      <c r="AX872" s="12" t="s">
        <v>77</v>
      </c>
      <c r="AY872" s="30" t="s">
        <v>246</v>
      </c>
    </row>
    <row r="873" spans="2:65" s="12" customFormat="1" x14ac:dyDescent="0.2">
      <c r="B873" s="153"/>
      <c r="D873" s="154" t="s">
        <v>255</v>
      </c>
      <c r="E873" s="30" t="s">
        <v>1</v>
      </c>
      <c r="F873" s="155" t="s">
        <v>1256</v>
      </c>
      <c r="H873" s="156">
        <v>491.7</v>
      </c>
      <c r="L873" s="153"/>
      <c r="M873" s="157"/>
      <c r="T873" s="158"/>
      <c r="AT873" s="30" t="s">
        <v>255</v>
      </c>
      <c r="AU873" s="30" t="s">
        <v>86</v>
      </c>
      <c r="AV873" s="12" t="s">
        <v>86</v>
      </c>
      <c r="AW873" s="12" t="s">
        <v>33</v>
      </c>
      <c r="AX873" s="12" t="s">
        <v>77</v>
      </c>
      <c r="AY873" s="30" t="s">
        <v>246</v>
      </c>
    </row>
    <row r="874" spans="2:65" s="13" customFormat="1" x14ac:dyDescent="0.2">
      <c r="B874" s="159"/>
      <c r="D874" s="154" t="s">
        <v>255</v>
      </c>
      <c r="E874" s="32" t="s">
        <v>1</v>
      </c>
      <c r="F874" s="160" t="s">
        <v>1257</v>
      </c>
      <c r="H874" s="161">
        <v>591.52499999999998</v>
      </c>
      <c r="L874" s="159"/>
      <c r="M874" s="162"/>
      <c r="T874" s="163"/>
      <c r="AT874" s="32" t="s">
        <v>255</v>
      </c>
      <c r="AU874" s="32" t="s">
        <v>86</v>
      </c>
      <c r="AV874" s="13" t="s">
        <v>263</v>
      </c>
      <c r="AW874" s="13" t="s">
        <v>33</v>
      </c>
      <c r="AX874" s="13" t="s">
        <v>8</v>
      </c>
      <c r="AY874" s="32" t="s">
        <v>246</v>
      </c>
    </row>
    <row r="875" spans="2:65" s="1" customFormat="1" ht="37.9" customHeight="1" x14ac:dyDescent="0.2">
      <c r="B875" s="50"/>
      <c r="C875" s="143" t="s">
        <v>1258</v>
      </c>
      <c r="D875" s="143" t="s">
        <v>248</v>
      </c>
      <c r="E875" s="144" t="s">
        <v>1259</v>
      </c>
      <c r="F875" s="145" t="s">
        <v>1260</v>
      </c>
      <c r="G875" s="146" t="s">
        <v>251</v>
      </c>
      <c r="H875" s="147">
        <v>586.93600000000004</v>
      </c>
      <c r="I875" s="27"/>
      <c r="J875" s="148">
        <f>ROUND(I875*H875,0)</f>
        <v>0</v>
      </c>
      <c r="K875" s="145" t="s">
        <v>252</v>
      </c>
      <c r="L875" s="50"/>
      <c r="M875" s="149" t="s">
        <v>1</v>
      </c>
      <c r="N875" s="150" t="s">
        <v>42</v>
      </c>
      <c r="P875" s="151">
        <f>O875*H875</f>
        <v>0</v>
      </c>
      <c r="Q875" s="151">
        <v>0</v>
      </c>
      <c r="R875" s="151">
        <f>Q875*H875</f>
        <v>0</v>
      </c>
      <c r="S875" s="151">
        <v>5.0000000000000001E-3</v>
      </c>
      <c r="T875" s="152">
        <f>S875*H875</f>
        <v>2.9346800000000002</v>
      </c>
      <c r="AR875" s="28" t="s">
        <v>253</v>
      </c>
      <c r="AT875" s="28" t="s">
        <v>248</v>
      </c>
      <c r="AU875" s="28" t="s">
        <v>86</v>
      </c>
      <c r="AY875" s="17" t="s">
        <v>246</v>
      </c>
      <c r="BE875" s="29">
        <f>IF(N875="základní",J875,0)</f>
        <v>0</v>
      </c>
      <c r="BF875" s="29">
        <f>IF(N875="snížená",J875,0)</f>
        <v>0</v>
      </c>
      <c r="BG875" s="29">
        <f>IF(N875="zákl. přenesená",J875,0)</f>
        <v>0</v>
      </c>
      <c r="BH875" s="29">
        <f>IF(N875="sníž. přenesená",J875,0)</f>
        <v>0</v>
      </c>
      <c r="BI875" s="29">
        <f>IF(N875="nulová",J875,0)</f>
        <v>0</v>
      </c>
      <c r="BJ875" s="17" t="s">
        <v>8</v>
      </c>
      <c r="BK875" s="29">
        <f>ROUND(I875*H875,0)</f>
        <v>0</v>
      </c>
      <c r="BL875" s="17" t="s">
        <v>253</v>
      </c>
      <c r="BM875" s="28" t="s">
        <v>1261</v>
      </c>
    </row>
    <row r="876" spans="2:65" s="12" customFormat="1" x14ac:dyDescent="0.2">
      <c r="B876" s="153"/>
      <c r="D876" s="154" t="s">
        <v>255</v>
      </c>
      <c r="E876" s="30" t="s">
        <v>1</v>
      </c>
      <c r="F876" s="155" t="s">
        <v>816</v>
      </c>
      <c r="H876" s="156">
        <v>167.27699999999999</v>
      </c>
      <c r="L876" s="153"/>
      <c r="M876" s="157"/>
      <c r="T876" s="158"/>
      <c r="AT876" s="30" t="s">
        <v>255</v>
      </c>
      <c r="AU876" s="30" t="s">
        <v>86</v>
      </c>
      <c r="AV876" s="12" t="s">
        <v>86</v>
      </c>
      <c r="AW876" s="12" t="s">
        <v>33</v>
      </c>
      <c r="AX876" s="12" t="s">
        <v>77</v>
      </c>
      <c r="AY876" s="30" t="s">
        <v>246</v>
      </c>
    </row>
    <row r="877" spans="2:65" s="12" customFormat="1" x14ac:dyDescent="0.2">
      <c r="B877" s="153"/>
      <c r="D877" s="154" t="s">
        <v>255</v>
      </c>
      <c r="E877" s="30" t="s">
        <v>1</v>
      </c>
      <c r="F877" s="155" t="s">
        <v>1262</v>
      </c>
      <c r="H877" s="156">
        <v>-10.868</v>
      </c>
      <c r="L877" s="153"/>
      <c r="M877" s="157"/>
      <c r="T877" s="158"/>
      <c r="AT877" s="30" t="s">
        <v>255</v>
      </c>
      <c r="AU877" s="30" t="s">
        <v>86</v>
      </c>
      <c r="AV877" s="12" t="s">
        <v>86</v>
      </c>
      <c r="AW877" s="12" t="s">
        <v>33</v>
      </c>
      <c r="AX877" s="12" t="s">
        <v>77</v>
      </c>
      <c r="AY877" s="30" t="s">
        <v>246</v>
      </c>
    </row>
    <row r="878" spans="2:65" s="12" customFormat="1" x14ac:dyDescent="0.2">
      <c r="B878" s="153"/>
      <c r="D878" s="154" t="s">
        <v>255</v>
      </c>
      <c r="E878" s="30" t="s">
        <v>1</v>
      </c>
      <c r="F878" s="155" t="s">
        <v>817</v>
      </c>
      <c r="H878" s="156">
        <v>117.111</v>
      </c>
      <c r="L878" s="153"/>
      <c r="M878" s="157"/>
      <c r="T878" s="158"/>
      <c r="AT878" s="30" t="s">
        <v>255</v>
      </c>
      <c r="AU878" s="30" t="s">
        <v>86</v>
      </c>
      <c r="AV878" s="12" t="s">
        <v>86</v>
      </c>
      <c r="AW878" s="12" t="s">
        <v>33</v>
      </c>
      <c r="AX878" s="12" t="s">
        <v>77</v>
      </c>
      <c r="AY878" s="30" t="s">
        <v>246</v>
      </c>
    </row>
    <row r="879" spans="2:65" s="12" customFormat="1" x14ac:dyDescent="0.2">
      <c r="B879" s="153"/>
      <c r="D879" s="154" t="s">
        <v>255</v>
      </c>
      <c r="E879" s="30" t="s">
        <v>1</v>
      </c>
      <c r="F879" s="155" t="s">
        <v>1263</v>
      </c>
      <c r="H879" s="156">
        <v>-5.4340000000000002</v>
      </c>
      <c r="L879" s="153"/>
      <c r="M879" s="157"/>
      <c r="T879" s="158"/>
      <c r="AT879" s="30" t="s">
        <v>255</v>
      </c>
      <c r="AU879" s="30" t="s">
        <v>86</v>
      </c>
      <c r="AV879" s="12" t="s">
        <v>86</v>
      </c>
      <c r="AW879" s="12" t="s">
        <v>33</v>
      </c>
      <c r="AX879" s="12" t="s">
        <v>77</v>
      </c>
      <c r="AY879" s="30" t="s">
        <v>246</v>
      </c>
    </row>
    <row r="880" spans="2:65" s="13" customFormat="1" x14ac:dyDescent="0.2">
      <c r="B880" s="159"/>
      <c r="D880" s="154" t="s">
        <v>255</v>
      </c>
      <c r="E880" s="32" t="s">
        <v>1</v>
      </c>
      <c r="F880" s="160" t="s">
        <v>545</v>
      </c>
      <c r="H880" s="161">
        <v>268.08599999999996</v>
      </c>
      <c r="L880" s="159"/>
      <c r="M880" s="162"/>
      <c r="T880" s="163"/>
      <c r="AT880" s="32" t="s">
        <v>255</v>
      </c>
      <c r="AU880" s="32" t="s">
        <v>86</v>
      </c>
      <c r="AV880" s="13" t="s">
        <v>263</v>
      </c>
      <c r="AW880" s="13" t="s">
        <v>33</v>
      </c>
      <c r="AX880" s="13" t="s">
        <v>77</v>
      </c>
      <c r="AY880" s="32" t="s">
        <v>246</v>
      </c>
    </row>
    <row r="881" spans="2:65" s="12" customFormat="1" x14ac:dyDescent="0.2">
      <c r="B881" s="153"/>
      <c r="D881" s="154" t="s">
        <v>255</v>
      </c>
      <c r="E881" s="30" t="s">
        <v>1</v>
      </c>
      <c r="F881" s="155" t="s">
        <v>818</v>
      </c>
      <c r="H881" s="156">
        <v>76.694000000000003</v>
      </c>
      <c r="L881" s="153"/>
      <c r="M881" s="157"/>
      <c r="T881" s="158"/>
      <c r="AT881" s="30" t="s">
        <v>255</v>
      </c>
      <c r="AU881" s="30" t="s">
        <v>86</v>
      </c>
      <c r="AV881" s="12" t="s">
        <v>86</v>
      </c>
      <c r="AW881" s="12" t="s">
        <v>33</v>
      </c>
      <c r="AX881" s="12" t="s">
        <v>77</v>
      </c>
      <c r="AY881" s="30" t="s">
        <v>246</v>
      </c>
    </row>
    <row r="882" spans="2:65" s="12" customFormat="1" x14ac:dyDescent="0.2">
      <c r="B882" s="153"/>
      <c r="D882" s="154" t="s">
        <v>255</v>
      </c>
      <c r="E882" s="30" t="s">
        <v>1</v>
      </c>
      <c r="F882" s="155" t="s">
        <v>1264</v>
      </c>
      <c r="H882" s="156">
        <v>-2.0640000000000001</v>
      </c>
      <c r="L882" s="153"/>
      <c r="M882" s="157"/>
      <c r="T882" s="158"/>
      <c r="AT882" s="30" t="s">
        <v>255</v>
      </c>
      <c r="AU882" s="30" t="s">
        <v>86</v>
      </c>
      <c r="AV882" s="12" t="s">
        <v>86</v>
      </c>
      <c r="AW882" s="12" t="s">
        <v>33</v>
      </c>
      <c r="AX882" s="12" t="s">
        <v>77</v>
      </c>
      <c r="AY882" s="30" t="s">
        <v>246</v>
      </c>
    </row>
    <row r="883" spans="2:65" s="13" customFormat="1" x14ac:dyDescent="0.2">
      <c r="B883" s="159"/>
      <c r="D883" s="154" t="s">
        <v>255</v>
      </c>
      <c r="E883" s="32" t="s">
        <v>1</v>
      </c>
      <c r="F883" s="160" t="s">
        <v>548</v>
      </c>
      <c r="H883" s="161">
        <v>74.63</v>
      </c>
      <c r="L883" s="159"/>
      <c r="M883" s="162"/>
      <c r="T883" s="163"/>
      <c r="AT883" s="32" t="s">
        <v>255</v>
      </c>
      <c r="AU883" s="32" t="s">
        <v>86</v>
      </c>
      <c r="AV883" s="13" t="s">
        <v>263</v>
      </c>
      <c r="AW883" s="13" t="s">
        <v>33</v>
      </c>
      <c r="AX883" s="13" t="s">
        <v>77</v>
      </c>
      <c r="AY883" s="32" t="s">
        <v>246</v>
      </c>
    </row>
    <row r="884" spans="2:65" s="12" customFormat="1" x14ac:dyDescent="0.2">
      <c r="B884" s="153"/>
      <c r="D884" s="154" t="s">
        <v>255</v>
      </c>
      <c r="E884" s="30" t="s">
        <v>1</v>
      </c>
      <c r="F884" s="155" t="s">
        <v>819</v>
      </c>
      <c r="H884" s="156">
        <v>116.726</v>
      </c>
      <c r="L884" s="153"/>
      <c r="M884" s="157"/>
      <c r="T884" s="158"/>
      <c r="AT884" s="30" t="s">
        <v>255</v>
      </c>
      <c r="AU884" s="30" t="s">
        <v>86</v>
      </c>
      <c r="AV884" s="12" t="s">
        <v>86</v>
      </c>
      <c r="AW884" s="12" t="s">
        <v>33</v>
      </c>
      <c r="AX884" s="12" t="s">
        <v>77</v>
      </c>
      <c r="AY884" s="30" t="s">
        <v>246</v>
      </c>
    </row>
    <row r="885" spans="2:65" s="12" customFormat="1" x14ac:dyDescent="0.2">
      <c r="B885" s="153"/>
      <c r="D885" s="154" t="s">
        <v>255</v>
      </c>
      <c r="E885" s="30" t="s">
        <v>1</v>
      </c>
      <c r="F885" s="155" t="s">
        <v>713</v>
      </c>
      <c r="H885" s="156">
        <v>-10.8</v>
      </c>
      <c r="L885" s="153"/>
      <c r="M885" s="157"/>
      <c r="T885" s="158"/>
      <c r="AT885" s="30" t="s">
        <v>255</v>
      </c>
      <c r="AU885" s="30" t="s">
        <v>86</v>
      </c>
      <c r="AV885" s="12" t="s">
        <v>86</v>
      </c>
      <c r="AW885" s="12" t="s">
        <v>33</v>
      </c>
      <c r="AX885" s="12" t="s">
        <v>77</v>
      </c>
      <c r="AY885" s="30" t="s">
        <v>246</v>
      </c>
    </row>
    <row r="886" spans="2:65" s="12" customFormat="1" x14ac:dyDescent="0.2">
      <c r="B886" s="153"/>
      <c r="D886" s="154" t="s">
        <v>255</v>
      </c>
      <c r="E886" s="30" t="s">
        <v>1</v>
      </c>
      <c r="F886" s="155" t="s">
        <v>1265</v>
      </c>
      <c r="H886" s="156">
        <v>-2.1469999999999998</v>
      </c>
      <c r="L886" s="153"/>
      <c r="M886" s="157"/>
      <c r="T886" s="158"/>
      <c r="AT886" s="30" t="s">
        <v>255</v>
      </c>
      <c r="AU886" s="30" t="s">
        <v>86</v>
      </c>
      <c r="AV886" s="12" t="s">
        <v>86</v>
      </c>
      <c r="AW886" s="12" t="s">
        <v>33</v>
      </c>
      <c r="AX886" s="12" t="s">
        <v>77</v>
      </c>
      <c r="AY886" s="30" t="s">
        <v>246</v>
      </c>
    </row>
    <row r="887" spans="2:65" s="12" customFormat="1" x14ac:dyDescent="0.2">
      <c r="B887" s="153"/>
      <c r="D887" s="154" t="s">
        <v>255</v>
      </c>
      <c r="E887" s="30" t="s">
        <v>1</v>
      </c>
      <c r="F887" s="155" t="s">
        <v>821</v>
      </c>
      <c r="H887" s="156">
        <v>167.441</v>
      </c>
      <c r="L887" s="153"/>
      <c r="M887" s="157"/>
      <c r="T887" s="158"/>
      <c r="AT887" s="30" t="s">
        <v>255</v>
      </c>
      <c r="AU887" s="30" t="s">
        <v>86</v>
      </c>
      <c r="AV887" s="12" t="s">
        <v>86</v>
      </c>
      <c r="AW887" s="12" t="s">
        <v>33</v>
      </c>
      <c r="AX887" s="12" t="s">
        <v>77</v>
      </c>
      <c r="AY887" s="30" t="s">
        <v>246</v>
      </c>
    </row>
    <row r="888" spans="2:65" s="12" customFormat="1" x14ac:dyDescent="0.2">
      <c r="B888" s="153"/>
      <c r="D888" s="154" t="s">
        <v>255</v>
      </c>
      <c r="E888" s="30" t="s">
        <v>1</v>
      </c>
      <c r="F888" s="155" t="s">
        <v>716</v>
      </c>
      <c r="H888" s="156">
        <v>-27</v>
      </c>
      <c r="L888" s="153"/>
      <c r="M888" s="157"/>
      <c r="T888" s="158"/>
      <c r="AT888" s="30" t="s">
        <v>255</v>
      </c>
      <c r="AU888" s="30" t="s">
        <v>86</v>
      </c>
      <c r="AV888" s="12" t="s">
        <v>86</v>
      </c>
      <c r="AW888" s="12" t="s">
        <v>33</v>
      </c>
      <c r="AX888" s="12" t="s">
        <v>77</v>
      </c>
      <c r="AY888" s="30" t="s">
        <v>246</v>
      </c>
    </row>
    <row r="889" spans="2:65" s="13" customFormat="1" x14ac:dyDescent="0.2">
      <c r="B889" s="159"/>
      <c r="D889" s="154" t="s">
        <v>255</v>
      </c>
      <c r="E889" s="32" t="s">
        <v>1</v>
      </c>
      <c r="F889" s="160" t="s">
        <v>553</v>
      </c>
      <c r="H889" s="161">
        <v>244.22000000000003</v>
      </c>
      <c r="L889" s="159"/>
      <c r="M889" s="162"/>
      <c r="T889" s="163"/>
      <c r="AT889" s="32" t="s">
        <v>255</v>
      </c>
      <c r="AU889" s="32" t="s">
        <v>86</v>
      </c>
      <c r="AV889" s="13" t="s">
        <v>263</v>
      </c>
      <c r="AW889" s="13" t="s">
        <v>33</v>
      </c>
      <c r="AX889" s="13" t="s">
        <v>77</v>
      </c>
      <c r="AY889" s="32" t="s">
        <v>246</v>
      </c>
    </row>
    <row r="890" spans="2:65" s="14" customFormat="1" x14ac:dyDescent="0.2">
      <c r="B890" s="164"/>
      <c r="D890" s="154" t="s">
        <v>255</v>
      </c>
      <c r="E890" s="33" t="s">
        <v>1</v>
      </c>
      <c r="F890" s="165" t="s">
        <v>1009</v>
      </c>
      <c r="H890" s="166">
        <v>586.93599999999992</v>
      </c>
      <c r="L890" s="164"/>
      <c r="M890" s="167"/>
      <c r="T890" s="168"/>
      <c r="AT890" s="33" t="s">
        <v>255</v>
      </c>
      <c r="AU890" s="33" t="s">
        <v>86</v>
      </c>
      <c r="AV890" s="14" t="s">
        <v>253</v>
      </c>
      <c r="AW890" s="14" t="s">
        <v>33</v>
      </c>
      <c r="AX890" s="14" t="s">
        <v>8</v>
      </c>
      <c r="AY890" s="33" t="s">
        <v>246</v>
      </c>
    </row>
    <row r="891" spans="2:65" s="1" customFormat="1" ht="24.2" customHeight="1" x14ac:dyDescent="0.2">
      <c r="B891" s="50"/>
      <c r="C891" s="143" t="s">
        <v>1266</v>
      </c>
      <c r="D891" s="143" t="s">
        <v>248</v>
      </c>
      <c r="E891" s="144" t="s">
        <v>1267</v>
      </c>
      <c r="F891" s="145" t="s">
        <v>1268</v>
      </c>
      <c r="G891" s="146" t="s">
        <v>251</v>
      </c>
      <c r="H891" s="147">
        <v>147.935</v>
      </c>
      <c r="I891" s="27"/>
      <c r="J891" s="148">
        <f>ROUND(I891*H891,0)</f>
        <v>0</v>
      </c>
      <c r="K891" s="145" t="s">
        <v>252</v>
      </c>
      <c r="L891" s="50"/>
      <c r="M891" s="149" t="s">
        <v>1</v>
      </c>
      <c r="N891" s="150" t="s">
        <v>42</v>
      </c>
      <c r="P891" s="151">
        <f>O891*H891</f>
        <v>0</v>
      </c>
      <c r="Q891" s="151">
        <v>0</v>
      </c>
      <c r="R891" s="151">
        <f>Q891*H891</f>
        <v>0</v>
      </c>
      <c r="S891" s="151">
        <v>6.8000000000000005E-2</v>
      </c>
      <c r="T891" s="152">
        <f>S891*H891</f>
        <v>10.05958</v>
      </c>
      <c r="AR891" s="28" t="s">
        <v>253</v>
      </c>
      <c r="AT891" s="28" t="s">
        <v>248</v>
      </c>
      <c r="AU891" s="28" t="s">
        <v>86</v>
      </c>
      <c r="AY891" s="17" t="s">
        <v>246</v>
      </c>
      <c r="BE891" s="29">
        <f>IF(N891="základní",J891,0)</f>
        <v>0</v>
      </c>
      <c r="BF891" s="29">
        <f>IF(N891="snížená",J891,0)</f>
        <v>0</v>
      </c>
      <c r="BG891" s="29">
        <f>IF(N891="zákl. přenesená",J891,0)</f>
        <v>0</v>
      </c>
      <c r="BH891" s="29">
        <f>IF(N891="sníž. přenesená",J891,0)</f>
        <v>0</v>
      </c>
      <c r="BI891" s="29">
        <f>IF(N891="nulová",J891,0)</f>
        <v>0</v>
      </c>
      <c r="BJ891" s="17" t="s">
        <v>8</v>
      </c>
      <c r="BK891" s="29">
        <f>ROUND(I891*H891,0)</f>
        <v>0</v>
      </c>
      <c r="BL891" s="17" t="s">
        <v>253</v>
      </c>
      <c r="BM891" s="28" t="s">
        <v>1269</v>
      </c>
    </row>
    <row r="892" spans="2:65" s="12" customFormat="1" x14ac:dyDescent="0.2">
      <c r="B892" s="153"/>
      <c r="D892" s="154" t="s">
        <v>255</v>
      </c>
      <c r="E892" s="30" t="s">
        <v>1</v>
      </c>
      <c r="F892" s="155" t="s">
        <v>1270</v>
      </c>
      <c r="H892" s="156">
        <v>106.59</v>
      </c>
      <c r="L892" s="153"/>
      <c r="M892" s="157"/>
      <c r="T892" s="158"/>
      <c r="AT892" s="30" t="s">
        <v>255</v>
      </c>
      <c r="AU892" s="30" t="s">
        <v>86</v>
      </c>
      <c r="AV892" s="12" t="s">
        <v>86</v>
      </c>
      <c r="AW892" s="12" t="s">
        <v>33</v>
      </c>
      <c r="AX892" s="12" t="s">
        <v>77</v>
      </c>
      <c r="AY892" s="30" t="s">
        <v>246</v>
      </c>
    </row>
    <row r="893" spans="2:65" s="12" customFormat="1" x14ac:dyDescent="0.2">
      <c r="B893" s="153"/>
      <c r="D893" s="154" t="s">
        <v>255</v>
      </c>
      <c r="E893" s="30" t="s">
        <v>1</v>
      </c>
      <c r="F893" s="155" t="s">
        <v>1271</v>
      </c>
      <c r="H893" s="156">
        <v>25.6</v>
      </c>
      <c r="L893" s="153"/>
      <c r="M893" s="157"/>
      <c r="T893" s="158"/>
      <c r="AT893" s="30" t="s">
        <v>255</v>
      </c>
      <c r="AU893" s="30" t="s">
        <v>86</v>
      </c>
      <c r="AV893" s="12" t="s">
        <v>86</v>
      </c>
      <c r="AW893" s="12" t="s">
        <v>33</v>
      </c>
      <c r="AX893" s="12" t="s">
        <v>77</v>
      </c>
      <c r="AY893" s="30" t="s">
        <v>246</v>
      </c>
    </row>
    <row r="894" spans="2:65" s="12" customFormat="1" x14ac:dyDescent="0.2">
      <c r="B894" s="153"/>
      <c r="D894" s="154" t="s">
        <v>255</v>
      </c>
      <c r="E894" s="30" t="s">
        <v>1</v>
      </c>
      <c r="F894" s="155" t="s">
        <v>1272</v>
      </c>
      <c r="H894" s="156">
        <v>15.744999999999999</v>
      </c>
      <c r="L894" s="153"/>
      <c r="M894" s="157"/>
      <c r="T894" s="158"/>
      <c r="AT894" s="30" t="s">
        <v>255</v>
      </c>
      <c r="AU894" s="30" t="s">
        <v>86</v>
      </c>
      <c r="AV894" s="12" t="s">
        <v>86</v>
      </c>
      <c r="AW894" s="12" t="s">
        <v>33</v>
      </c>
      <c r="AX894" s="12" t="s">
        <v>77</v>
      </c>
      <c r="AY894" s="30" t="s">
        <v>246</v>
      </c>
    </row>
    <row r="895" spans="2:65" s="13" customFormat="1" x14ac:dyDescent="0.2">
      <c r="B895" s="159"/>
      <c r="D895" s="154" t="s">
        <v>255</v>
      </c>
      <c r="E895" s="32" t="s">
        <v>1</v>
      </c>
      <c r="F895" s="160" t="s">
        <v>1273</v>
      </c>
      <c r="H895" s="161">
        <v>147.935</v>
      </c>
      <c r="L895" s="159"/>
      <c r="M895" s="162"/>
      <c r="T895" s="163"/>
      <c r="AT895" s="32" t="s">
        <v>255</v>
      </c>
      <c r="AU895" s="32" t="s">
        <v>86</v>
      </c>
      <c r="AV895" s="13" t="s">
        <v>263</v>
      </c>
      <c r="AW895" s="13" t="s">
        <v>33</v>
      </c>
      <c r="AX895" s="13" t="s">
        <v>8</v>
      </c>
      <c r="AY895" s="32" t="s">
        <v>246</v>
      </c>
    </row>
    <row r="896" spans="2:65" s="1" customFormat="1" ht="24.2" customHeight="1" x14ac:dyDescent="0.2">
      <c r="B896" s="50"/>
      <c r="C896" s="143" t="s">
        <v>1274</v>
      </c>
      <c r="D896" s="143" t="s">
        <v>248</v>
      </c>
      <c r="E896" s="144" t="s">
        <v>1275</v>
      </c>
      <c r="F896" s="145" t="s">
        <v>1276</v>
      </c>
      <c r="G896" s="146" t="s">
        <v>251</v>
      </c>
      <c r="H896" s="147">
        <v>121.71</v>
      </c>
      <c r="I896" s="27"/>
      <c r="J896" s="148">
        <f>ROUND(I896*H896,0)</f>
        <v>0</v>
      </c>
      <c r="K896" s="145" t="s">
        <v>252</v>
      </c>
      <c r="L896" s="50"/>
      <c r="M896" s="149" t="s">
        <v>1</v>
      </c>
      <c r="N896" s="150" t="s">
        <v>42</v>
      </c>
      <c r="P896" s="151">
        <f>O896*H896</f>
        <v>0</v>
      </c>
      <c r="Q896" s="151">
        <v>0</v>
      </c>
      <c r="R896" s="151">
        <f>Q896*H896</f>
        <v>0</v>
      </c>
      <c r="S896" s="151">
        <v>8.8999999999999996E-2</v>
      </c>
      <c r="T896" s="152">
        <f>S896*H896</f>
        <v>10.832189999999999</v>
      </c>
      <c r="AR896" s="28" t="s">
        <v>253</v>
      </c>
      <c r="AT896" s="28" t="s">
        <v>248</v>
      </c>
      <c r="AU896" s="28" t="s">
        <v>86</v>
      </c>
      <c r="AY896" s="17" t="s">
        <v>246</v>
      </c>
      <c r="BE896" s="29">
        <f>IF(N896="základní",J896,0)</f>
        <v>0</v>
      </c>
      <c r="BF896" s="29">
        <f>IF(N896="snížená",J896,0)</f>
        <v>0</v>
      </c>
      <c r="BG896" s="29">
        <f>IF(N896="zákl. přenesená",J896,0)</f>
        <v>0</v>
      </c>
      <c r="BH896" s="29">
        <f>IF(N896="sníž. přenesená",J896,0)</f>
        <v>0</v>
      </c>
      <c r="BI896" s="29">
        <f>IF(N896="nulová",J896,0)</f>
        <v>0</v>
      </c>
      <c r="BJ896" s="17" t="s">
        <v>8</v>
      </c>
      <c r="BK896" s="29">
        <f>ROUND(I896*H896,0)</f>
        <v>0</v>
      </c>
      <c r="BL896" s="17" t="s">
        <v>253</v>
      </c>
      <c r="BM896" s="28" t="s">
        <v>1277</v>
      </c>
    </row>
    <row r="897" spans="2:65" s="12" customFormat="1" x14ac:dyDescent="0.2">
      <c r="B897" s="153"/>
      <c r="D897" s="154" t="s">
        <v>255</v>
      </c>
      <c r="E897" s="30" t="s">
        <v>1</v>
      </c>
      <c r="F897" s="155" t="s">
        <v>1278</v>
      </c>
      <c r="H897" s="156">
        <v>89.947000000000003</v>
      </c>
      <c r="L897" s="153"/>
      <c r="M897" s="157"/>
      <c r="T897" s="158"/>
      <c r="AT897" s="30" t="s">
        <v>255</v>
      </c>
      <c r="AU897" s="30" t="s">
        <v>86</v>
      </c>
      <c r="AV897" s="12" t="s">
        <v>86</v>
      </c>
      <c r="AW897" s="12" t="s">
        <v>33</v>
      </c>
      <c r="AX897" s="12" t="s">
        <v>77</v>
      </c>
      <c r="AY897" s="30" t="s">
        <v>246</v>
      </c>
    </row>
    <row r="898" spans="2:65" s="12" customFormat="1" x14ac:dyDescent="0.2">
      <c r="B898" s="153"/>
      <c r="D898" s="154" t="s">
        <v>255</v>
      </c>
      <c r="E898" s="30" t="s">
        <v>1</v>
      </c>
      <c r="F898" s="155" t="s">
        <v>1279</v>
      </c>
      <c r="H898" s="156">
        <v>40.377000000000002</v>
      </c>
      <c r="L898" s="153"/>
      <c r="M898" s="157"/>
      <c r="T898" s="158"/>
      <c r="AT898" s="30" t="s">
        <v>255</v>
      </c>
      <c r="AU898" s="30" t="s">
        <v>86</v>
      </c>
      <c r="AV898" s="12" t="s">
        <v>86</v>
      </c>
      <c r="AW898" s="12" t="s">
        <v>33</v>
      </c>
      <c r="AX898" s="12" t="s">
        <v>77</v>
      </c>
      <c r="AY898" s="30" t="s">
        <v>246</v>
      </c>
    </row>
    <row r="899" spans="2:65" s="12" customFormat="1" x14ac:dyDescent="0.2">
      <c r="B899" s="153"/>
      <c r="D899" s="154" t="s">
        <v>255</v>
      </c>
      <c r="E899" s="30" t="s">
        <v>1</v>
      </c>
      <c r="F899" s="155" t="s">
        <v>1280</v>
      </c>
      <c r="H899" s="156">
        <v>-16.302</v>
      </c>
      <c r="L899" s="153"/>
      <c r="M899" s="157"/>
      <c r="T899" s="158"/>
      <c r="AT899" s="30" t="s">
        <v>255</v>
      </c>
      <c r="AU899" s="30" t="s">
        <v>86</v>
      </c>
      <c r="AV899" s="12" t="s">
        <v>86</v>
      </c>
      <c r="AW899" s="12" t="s">
        <v>33</v>
      </c>
      <c r="AX899" s="12" t="s">
        <v>77</v>
      </c>
      <c r="AY899" s="30" t="s">
        <v>246</v>
      </c>
    </row>
    <row r="900" spans="2:65" s="13" customFormat="1" x14ac:dyDescent="0.2">
      <c r="B900" s="159"/>
      <c r="D900" s="154" t="s">
        <v>255</v>
      </c>
      <c r="E900" s="32" t="s">
        <v>1</v>
      </c>
      <c r="F900" s="160" t="s">
        <v>545</v>
      </c>
      <c r="H900" s="161">
        <v>114.02200000000002</v>
      </c>
      <c r="L900" s="159"/>
      <c r="M900" s="162"/>
      <c r="T900" s="163"/>
      <c r="AT900" s="32" t="s">
        <v>255</v>
      </c>
      <c r="AU900" s="32" t="s">
        <v>86</v>
      </c>
      <c r="AV900" s="13" t="s">
        <v>263</v>
      </c>
      <c r="AW900" s="13" t="s">
        <v>33</v>
      </c>
      <c r="AX900" s="13" t="s">
        <v>77</v>
      </c>
      <c r="AY900" s="32" t="s">
        <v>246</v>
      </c>
    </row>
    <row r="901" spans="2:65" s="12" customFormat="1" x14ac:dyDescent="0.2">
      <c r="B901" s="153"/>
      <c r="D901" s="154" t="s">
        <v>255</v>
      </c>
      <c r="E901" s="30" t="s">
        <v>1</v>
      </c>
      <c r="F901" s="155" t="s">
        <v>1281</v>
      </c>
      <c r="H901" s="156">
        <v>7.6879999999999997</v>
      </c>
      <c r="L901" s="153"/>
      <c r="M901" s="157"/>
      <c r="T901" s="158"/>
      <c r="AT901" s="30" t="s">
        <v>255</v>
      </c>
      <c r="AU901" s="30" t="s">
        <v>86</v>
      </c>
      <c r="AV901" s="12" t="s">
        <v>86</v>
      </c>
      <c r="AW901" s="12" t="s">
        <v>33</v>
      </c>
      <c r="AX901" s="12" t="s">
        <v>77</v>
      </c>
      <c r="AY901" s="30" t="s">
        <v>246</v>
      </c>
    </row>
    <row r="902" spans="2:65" s="13" customFormat="1" x14ac:dyDescent="0.2">
      <c r="B902" s="159"/>
      <c r="D902" s="154" t="s">
        <v>255</v>
      </c>
      <c r="E902" s="32" t="s">
        <v>1</v>
      </c>
      <c r="F902" s="160" t="s">
        <v>548</v>
      </c>
      <c r="H902" s="161">
        <v>7.6879999999999997</v>
      </c>
      <c r="L902" s="159"/>
      <c r="M902" s="162"/>
      <c r="T902" s="163"/>
      <c r="AT902" s="32" t="s">
        <v>255</v>
      </c>
      <c r="AU902" s="32" t="s">
        <v>86</v>
      </c>
      <c r="AV902" s="13" t="s">
        <v>263</v>
      </c>
      <c r="AW902" s="13" t="s">
        <v>33</v>
      </c>
      <c r="AX902" s="13" t="s">
        <v>77</v>
      </c>
      <c r="AY902" s="32" t="s">
        <v>246</v>
      </c>
    </row>
    <row r="903" spans="2:65" s="14" customFormat="1" x14ac:dyDescent="0.2">
      <c r="B903" s="164"/>
      <c r="D903" s="154" t="s">
        <v>255</v>
      </c>
      <c r="E903" s="33" t="s">
        <v>1</v>
      </c>
      <c r="F903" s="165" t="s">
        <v>1009</v>
      </c>
      <c r="H903" s="166">
        <v>121.71000000000002</v>
      </c>
      <c r="L903" s="164"/>
      <c r="M903" s="167"/>
      <c r="T903" s="168"/>
      <c r="AT903" s="33" t="s">
        <v>255</v>
      </c>
      <c r="AU903" s="33" t="s">
        <v>86</v>
      </c>
      <c r="AV903" s="14" t="s">
        <v>253</v>
      </c>
      <c r="AW903" s="14" t="s">
        <v>33</v>
      </c>
      <c r="AX903" s="14" t="s">
        <v>8</v>
      </c>
      <c r="AY903" s="33" t="s">
        <v>246</v>
      </c>
    </row>
    <row r="904" spans="2:65" s="1" customFormat="1" ht="24.2" customHeight="1" x14ac:dyDescent="0.2">
      <c r="B904" s="50"/>
      <c r="C904" s="143" t="s">
        <v>1282</v>
      </c>
      <c r="D904" s="143" t="s">
        <v>248</v>
      </c>
      <c r="E904" s="144" t="s">
        <v>1283</v>
      </c>
      <c r="F904" s="145" t="s">
        <v>1284</v>
      </c>
      <c r="G904" s="146" t="s">
        <v>251</v>
      </c>
      <c r="H904" s="147">
        <v>250</v>
      </c>
      <c r="I904" s="27"/>
      <c r="J904" s="148">
        <f>ROUND(I904*H904,0)</f>
        <v>0</v>
      </c>
      <c r="K904" s="145" t="s">
        <v>252</v>
      </c>
      <c r="L904" s="50"/>
      <c r="M904" s="149" t="s">
        <v>1</v>
      </c>
      <c r="N904" s="150" t="s">
        <v>42</v>
      </c>
      <c r="P904" s="151">
        <f>O904*H904</f>
        <v>0</v>
      </c>
      <c r="Q904" s="151">
        <v>0</v>
      </c>
      <c r="R904" s="151">
        <f>Q904*H904</f>
        <v>0</v>
      </c>
      <c r="S904" s="151">
        <v>0</v>
      </c>
      <c r="T904" s="152">
        <f>S904*H904</f>
        <v>0</v>
      </c>
      <c r="AR904" s="28" t="s">
        <v>253</v>
      </c>
      <c r="AT904" s="28" t="s">
        <v>248</v>
      </c>
      <c r="AU904" s="28" t="s">
        <v>86</v>
      </c>
      <c r="AY904" s="17" t="s">
        <v>246</v>
      </c>
      <c r="BE904" s="29">
        <f>IF(N904="základní",J904,0)</f>
        <v>0</v>
      </c>
      <c r="BF904" s="29">
        <f>IF(N904="snížená",J904,0)</f>
        <v>0</v>
      </c>
      <c r="BG904" s="29">
        <f>IF(N904="zákl. přenesená",J904,0)</f>
        <v>0</v>
      </c>
      <c r="BH904" s="29">
        <f>IF(N904="sníž. přenesená",J904,0)</f>
        <v>0</v>
      </c>
      <c r="BI904" s="29">
        <f>IF(N904="nulová",J904,0)</f>
        <v>0</v>
      </c>
      <c r="BJ904" s="17" t="s">
        <v>8</v>
      </c>
      <c r="BK904" s="29">
        <f>ROUND(I904*H904,0)</f>
        <v>0</v>
      </c>
      <c r="BL904" s="17" t="s">
        <v>253</v>
      </c>
      <c r="BM904" s="28" t="s">
        <v>1285</v>
      </c>
    </row>
    <row r="905" spans="2:65" s="12" customFormat="1" ht="22.5" x14ac:dyDescent="0.2">
      <c r="B905" s="153"/>
      <c r="D905" s="154" t="s">
        <v>255</v>
      </c>
      <c r="E905" s="30" t="s">
        <v>1</v>
      </c>
      <c r="F905" s="155" t="s">
        <v>641</v>
      </c>
      <c r="H905" s="156">
        <v>250</v>
      </c>
      <c r="L905" s="153"/>
      <c r="M905" s="157"/>
      <c r="T905" s="158"/>
      <c r="AT905" s="30" t="s">
        <v>255</v>
      </c>
      <c r="AU905" s="30" t="s">
        <v>86</v>
      </c>
      <c r="AV905" s="12" t="s">
        <v>86</v>
      </c>
      <c r="AW905" s="12" t="s">
        <v>33</v>
      </c>
      <c r="AX905" s="12" t="s">
        <v>8</v>
      </c>
      <c r="AY905" s="30" t="s">
        <v>246</v>
      </c>
    </row>
    <row r="906" spans="2:65" s="1" customFormat="1" ht="24.2" customHeight="1" x14ac:dyDescent="0.2">
      <c r="B906" s="50"/>
      <c r="C906" s="143" t="s">
        <v>1286</v>
      </c>
      <c r="D906" s="143" t="s">
        <v>248</v>
      </c>
      <c r="E906" s="144" t="s">
        <v>1287</v>
      </c>
      <c r="F906" s="145" t="s">
        <v>1288</v>
      </c>
      <c r="G906" s="146" t="s">
        <v>280</v>
      </c>
      <c r="H906" s="147">
        <v>25</v>
      </c>
      <c r="I906" s="27"/>
      <c r="J906" s="148">
        <f>ROUND(I906*H906,0)</f>
        <v>0</v>
      </c>
      <c r="K906" s="145" t="s">
        <v>1</v>
      </c>
      <c r="L906" s="50"/>
      <c r="M906" s="149" t="s">
        <v>1</v>
      </c>
      <c r="N906" s="150" t="s">
        <v>42</v>
      </c>
      <c r="P906" s="151">
        <f>O906*H906</f>
        <v>0</v>
      </c>
      <c r="Q906" s="151">
        <v>0</v>
      </c>
      <c r="R906" s="151">
        <f>Q906*H906</f>
        <v>0</v>
      </c>
      <c r="S906" s="151">
        <v>2.25</v>
      </c>
      <c r="T906" s="152">
        <f>S906*H906</f>
        <v>56.25</v>
      </c>
      <c r="AR906" s="28" t="s">
        <v>253</v>
      </c>
      <c r="AT906" s="28" t="s">
        <v>248</v>
      </c>
      <c r="AU906" s="28" t="s">
        <v>86</v>
      </c>
      <c r="AY906" s="17" t="s">
        <v>246</v>
      </c>
      <c r="BE906" s="29">
        <f>IF(N906="základní",J906,0)</f>
        <v>0</v>
      </c>
      <c r="BF906" s="29">
        <f>IF(N906="snížená",J906,0)</f>
        <v>0</v>
      </c>
      <c r="BG906" s="29">
        <f>IF(N906="zákl. přenesená",J906,0)</f>
        <v>0</v>
      </c>
      <c r="BH906" s="29">
        <f>IF(N906="sníž. přenesená",J906,0)</f>
        <v>0</v>
      </c>
      <c r="BI906" s="29">
        <f>IF(N906="nulová",J906,0)</f>
        <v>0</v>
      </c>
      <c r="BJ906" s="17" t="s">
        <v>8</v>
      </c>
      <c r="BK906" s="29">
        <f>ROUND(I906*H906,0)</f>
        <v>0</v>
      </c>
      <c r="BL906" s="17" t="s">
        <v>253</v>
      </c>
      <c r="BM906" s="28" t="s">
        <v>1289</v>
      </c>
    </row>
    <row r="907" spans="2:65" s="12" customFormat="1" x14ac:dyDescent="0.2">
      <c r="B907" s="153"/>
      <c r="D907" s="154" t="s">
        <v>255</v>
      </c>
      <c r="E907" s="30" t="s">
        <v>1</v>
      </c>
      <c r="F907" s="155" t="s">
        <v>560</v>
      </c>
      <c r="H907" s="156">
        <v>25</v>
      </c>
      <c r="L907" s="153"/>
      <c r="M907" s="157"/>
      <c r="T907" s="158"/>
      <c r="AT907" s="30" t="s">
        <v>255</v>
      </c>
      <c r="AU907" s="30" t="s">
        <v>86</v>
      </c>
      <c r="AV907" s="12" t="s">
        <v>86</v>
      </c>
      <c r="AW907" s="12" t="s">
        <v>33</v>
      </c>
      <c r="AX907" s="12" t="s">
        <v>8</v>
      </c>
      <c r="AY907" s="30" t="s">
        <v>246</v>
      </c>
    </row>
    <row r="908" spans="2:65" s="1" customFormat="1" ht="24.2" customHeight="1" x14ac:dyDescent="0.2">
      <c r="B908" s="50"/>
      <c r="C908" s="143" t="s">
        <v>1290</v>
      </c>
      <c r="D908" s="143" t="s">
        <v>248</v>
      </c>
      <c r="E908" s="144" t="s">
        <v>1291</v>
      </c>
      <c r="F908" s="145" t="s">
        <v>1292</v>
      </c>
      <c r="G908" s="146" t="s">
        <v>274</v>
      </c>
      <c r="H908" s="147">
        <v>148.5</v>
      </c>
      <c r="I908" s="27"/>
      <c r="J908" s="148">
        <f>ROUND(I908*H908,0)</f>
        <v>0</v>
      </c>
      <c r="K908" s="145" t="s">
        <v>252</v>
      </c>
      <c r="L908" s="50"/>
      <c r="M908" s="149" t="s">
        <v>1</v>
      </c>
      <c r="N908" s="150" t="s">
        <v>42</v>
      </c>
      <c r="P908" s="151">
        <f>O908*H908</f>
        <v>0</v>
      </c>
      <c r="Q908" s="151">
        <v>2.4096E-4</v>
      </c>
      <c r="R908" s="151">
        <f>Q908*H908</f>
        <v>3.5782559999999998E-2</v>
      </c>
      <c r="S908" s="151">
        <v>0</v>
      </c>
      <c r="T908" s="152">
        <f>S908*H908</f>
        <v>0</v>
      </c>
      <c r="AR908" s="28" t="s">
        <v>253</v>
      </c>
      <c r="AT908" s="28" t="s">
        <v>248</v>
      </c>
      <c r="AU908" s="28" t="s">
        <v>86</v>
      </c>
      <c r="AY908" s="17" t="s">
        <v>246</v>
      </c>
      <c r="BE908" s="29">
        <f>IF(N908="základní",J908,0)</f>
        <v>0</v>
      </c>
      <c r="BF908" s="29">
        <f>IF(N908="snížená",J908,0)</f>
        <v>0</v>
      </c>
      <c r="BG908" s="29">
        <f>IF(N908="zákl. přenesená",J908,0)</f>
        <v>0</v>
      </c>
      <c r="BH908" s="29">
        <f>IF(N908="sníž. přenesená",J908,0)</f>
        <v>0</v>
      </c>
      <c r="BI908" s="29">
        <f>IF(N908="nulová",J908,0)</f>
        <v>0</v>
      </c>
      <c r="BJ908" s="17" t="s">
        <v>8</v>
      </c>
      <c r="BK908" s="29">
        <f>ROUND(I908*H908,0)</f>
        <v>0</v>
      </c>
      <c r="BL908" s="17" t="s">
        <v>253</v>
      </c>
      <c r="BM908" s="28" t="s">
        <v>1293</v>
      </c>
    </row>
    <row r="909" spans="2:65" s="12" customFormat="1" x14ac:dyDescent="0.2">
      <c r="B909" s="153"/>
      <c r="D909" s="154" t="s">
        <v>255</v>
      </c>
      <c r="E909" s="30" t="s">
        <v>1</v>
      </c>
      <c r="F909" s="155" t="s">
        <v>1294</v>
      </c>
      <c r="H909" s="156">
        <v>148.5</v>
      </c>
      <c r="L909" s="153"/>
      <c r="M909" s="157"/>
      <c r="T909" s="158"/>
      <c r="AT909" s="30" t="s">
        <v>255</v>
      </c>
      <c r="AU909" s="30" t="s">
        <v>86</v>
      </c>
      <c r="AV909" s="12" t="s">
        <v>86</v>
      </c>
      <c r="AW909" s="12" t="s">
        <v>33</v>
      </c>
      <c r="AX909" s="12" t="s">
        <v>8</v>
      </c>
      <c r="AY909" s="30" t="s">
        <v>246</v>
      </c>
    </row>
    <row r="910" spans="2:65" s="1" customFormat="1" ht="24.2" customHeight="1" x14ac:dyDescent="0.2">
      <c r="B910" s="50"/>
      <c r="C910" s="143" t="s">
        <v>1295</v>
      </c>
      <c r="D910" s="143" t="s">
        <v>248</v>
      </c>
      <c r="E910" s="144" t="s">
        <v>1296</v>
      </c>
      <c r="F910" s="145" t="s">
        <v>1297</v>
      </c>
      <c r="G910" s="146" t="s">
        <v>274</v>
      </c>
      <c r="H910" s="147">
        <v>0.75</v>
      </c>
      <c r="I910" s="27"/>
      <c r="J910" s="148">
        <f>ROUND(I910*H910,0)</f>
        <v>0</v>
      </c>
      <c r="K910" s="145" t="s">
        <v>252</v>
      </c>
      <c r="L910" s="50"/>
      <c r="M910" s="149" t="s">
        <v>1</v>
      </c>
      <c r="N910" s="150" t="s">
        <v>42</v>
      </c>
      <c r="P910" s="151">
        <f>O910*H910</f>
        <v>0</v>
      </c>
      <c r="Q910" s="151">
        <v>4.3140000000000002E-4</v>
      </c>
      <c r="R910" s="151">
        <f>Q910*H910</f>
        <v>3.2355000000000003E-4</v>
      </c>
      <c r="S910" s="151">
        <v>0</v>
      </c>
      <c r="T910" s="152">
        <f>S910*H910</f>
        <v>0</v>
      </c>
      <c r="AR910" s="28" t="s">
        <v>253</v>
      </c>
      <c r="AT910" s="28" t="s">
        <v>248</v>
      </c>
      <c r="AU910" s="28" t="s">
        <v>86</v>
      </c>
      <c r="AY910" s="17" t="s">
        <v>246</v>
      </c>
      <c r="BE910" s="29">
        <f>IF(N910="základní",J910,0)</f>
        <v>0</v>
      </c>
      <c r="BF910" s="29">
        <f>IF(N910="snížená",J910,0)</f>
        <v>0</v>
      </c>
      <c r="BG910" s="29">
        <f>IF(N910="zákl. přenesená",J910,0)</f>
        <v>0</v>
      </c>
      <c r="BH910" s="29">
        <f>IF(N910="sníž. přenesená",J910,0)</f>
        <v>0</v>
      </c>
      <c r="BI910" s="29">
        <f>IF(N910="nulová",J910,0)</f>
        <v>0</v>
      </c>
      <c r="BJ910" s="17" t="s">
        <v>8</v>
      </c>
      <c r="BK910" s="29">
        <f>ROUND(I910*H910,0)</f>
        <v>0</v>
      </c>
      <c r="BL910" s="17" t="s">
        <v>253</v>
      </c>
      <c r="BM910" s="28" t="s">
        <v>1298</v>
      </c>
    </row>
    <row r="911" spans="2:65" s="12" customFormat="1" x14ac:dyDescent="0.2">
      <c r="B911" s="153"/>
      <c r="D911" s="154" t="s">
        <v>255</v>
      </c>
      <c r="E911" s="30" t="s">
        <v>1</v>
      </c>
      <c r="F911" s="155" t="s">
        <v>1299</v>
      </c>
      <c r="H911" s="156">
        <v>0.75</v>
      </c>
      <c r="L911" s="153"/>
      <c r="M911" s="157"/>
      <c r="T911" s="158"/>
      <c r="AT911" s="30" t="s">
        <v>255</v>
      </c>
      <c r="AU911" s="30" t="s">
        <v>86</v>
      </c>
      <c r="AV911" s="12" t="s">
        <v>86</v>
      </c>
      <c r="AW911" s="12" t="s">
        <v>33</v>
      </c>
      <c r="AX911" s="12" t="s">
        <v>77</v>
      </c>
      <c r="AY911" s="30" t="s">
        <v>246</v>
      </c>
    </row>
    <row r="912" spans="2:65" s="13" customFormat="1" x14ac:dyDescent="0.2">
      <c r="B912" s="159"/>
      <c r="D912" s="154" t="s">
        <v>255</v>
      </c>
      <c r="E912" s="32" t="s">
        <v>1</v>
      </c>
      <c r="F912" s="160" t="s">
        <v>262</v>
      </c>
      <c r="H912" s="161">
        <v>0.75</v>
      </c>
      <c r="L912" s="159"/>
      <c r="M912" s="162"/>
      <c r="T912" s="163"/>
      <c r="AT912" s="32" t="s">
        <v>255</v>
      </c>
      <c r="AU912" s="32" t="s">
        <v>86</v>
      </c>
      <c r="AV912" s="13" t="s">
        <v>263</v>
      </c>
      <c r="AW912" s="13" t="s">
        <v>33</v>
      </c>
      <c r="AX912" s="13" t="s">
        <v>8</v>
      </c>
      <c r="AY912" s="32" t="s">
        <v>246</v>
      </c>
    </row>
    <row r="913" spans="2:65" s="11" customFormat="1" ht="22.9" customHeight="1" x14ac:dyDescent="0.2">
      <c r="B913" s="135"/>
      <c r="D913" s="24" t="s">
        <v>76</v>
      </c>
      <c r="E913" s="141" t="s">
        <v>1300</v>
      </c>
      <c r="F913" s="141" t="s">
        <v>1301</v>
      </c>
      <c r="J913" s="142">
        <f>BK913</f>
        <v>0</v>
      </c>
      <c r="L913" s="135"/>
      <c r="M913" s="138"/>
      <c r="P913" s="139">
        <f>SUM(P914:P918)</f>
        <v>0</v>
      </c>
      <c r="R913" s="139">
        <f>SUM(R914:R918)</f>
        <v>0</v>
      </c>
      <c r="T913" s="140">
        <f>SUM(T914:T918)</f>
        <v>0</v>
      </c>
      <c r="AR913" s="24" t="s">
        <v>8</v>
      </c>
      <c r="AT913" s="25" t="s">
        <v>76</v>
      </c>
      <c r="AU913" s="25" t="s">
        <v>8</v>
      </c>
      <c r="AY913" s="24" t="s">
        <v>246</v>
      </c>
      <c r="BK913" s="26">
        <f>SUM(BK914:BK918)</f>
        <v>0</v>
      </c>
    </row>
    <row r="914" spans="2:65" s="1" customFormat="1" ht="33" customHeight="1" x14ac:dyDescent="0.2">
      <c r="B914" s="50"/>
      <c r="C914" s="143" t="s">
        <v>1302</v>
      </c>
      <c r="D914" s="143" t="s">
        <v>248</v>
      </c>
      <c r="E914" s="144" t="s">
        <v>1303</v>
      </c>
      <c r="F914" s="145" t="s">
        <v>1304</v>
      </c>
      <c r="G914" s="146" t="s">
        <v>319</v>
      </c>
      <c r="H914" s="147">
        <v>954.15200000000004</v>
      </c>
      <c r="I914" s="27"/>
      <c r="J914" s="148">
        <f>ROUND(I914*H914,0)</f>
        <v>0</v>
      </c>
      <c r="K914" s="145" t="s">
        <v>252</v>
      </c>
      <c r="L914" s="50"/>
      <c r="M914" s="149" t="s">
        <v>1</v>
      </c>
      <c r="N914" s="150" t="s">
        <v>42</v>
      </c>
      <c r="P914" s="151">
        <f>O914*H914</f>
        <v>0</v>
      </c>
      <c r="Q914" s="151">
        <v>0</v>
      </c>
      <c r="R914" s="151">
        <f>Q914*H914</f>
        <v>0</v>
      </c>
      <c r="S914" s="151">
        <v>0</v>
      </c>
      <c r="T914" s="152">
        <f>S914*H914</f>
        <v>0</v>
      </c>
      <c r="AR914" s="28" t="s">
        <v>253</v>
      </c>
      <c r="AT914" s="28" t="s">
        <v>248</v>
      </c>
      <c r="AU914" s="28" t="s">
        <v>86</v>
      </c>
      <c r="AY914" s="17" t="s">
        <v>246</v>
      </c>
      <c r="BE914" s="29">
        <f>IF(N914="základní",J914,0)</f>
        <v>0</v>
      </c>
      <c r="BF914" s="29">
        <f>IF(N914="snížená",J914,0)</f>
        <v>0</v>
      </c>
      <c r="BG914" s="29">
        <f>IF(N914="zákl. přenesená",J914,0)</f>
        <v>0</v>
      </c>
      <c r="BH914" s="29">
        <f>IF(N914="sníž. přenesená",J914,0)</f>
        <v>0</v>
      </c>
      <c r="BI914" s="29">
        <f>IF(N914="nulová",J914,0)</f>
        <v>0</v>
      </c>
      <c r="BJ914" s="17" t="s">
        <v>8</v>
      </c>
      <c r="BK914" s="29">
        <f>ROUND(I914*H914,0)</f>
        <v>0</v>
      </c>
      <c r="BL914" s="17" t="s">
        <v>253</v>
      </c>
      <c r="BM914" s="28" t="s">
        <v>1305</v>
      </c>
    </row>
    <row r="915" spans="2:65" s="1" customFormat="1" ht="24.2" customHeight="1" x14ac:dyDescent="0.2">
      <c r="B915" s="50"/>
      <c r="C915" s="143" t="s">
        <v>1306</v>
      </c>
      <c r="D915" s="143" t="s">
        <v>248</v>
      </c>
      <c r="E915" s="144" t="s">
        <v>1307</v>
      </c>
      <c r="F915" s="145" t="s">
        <v>1308</v>
      </c>
      <c r="G915" s="146" t="s">
        <v>319</v>
      </c>
      <c r="H915" s="147">
        <v>954.15200000000004</v>
      </c>
      <c r="I915" s="27"/>
      <c r="J915" s="148">
        <f>ROUND(I915*H915,0)</f>
        <v>0</v>
      </c>
      <c r="K915" s="145" t="s">
        <v>252</v>
      </c>
      <c r="L915" s="50"/>
      <c r="M915" s="149" t="s">
        <v>1</v>
      </c>
      <c r="N915" s="150" t="s">
        <v>42</v>
      </c>
      <c r="P915" s="151">
        <f>O915*H915</f>
        <v>0</v>
      </c>
      <c r="Q915" s="151">
        <v>0</v>
      </c>
      <c r="R915" s="151">
        <f>Q915*H915</f>
        <v>0</v>
      </c>
      <c r="S915" s="151">
        <v>0</v>
      </c>
      <c r="T915" s="152">
        <f>S915*H915</f>
        <v>0</v>
      </c>
      <c r="AR915" s="28" t="s">
        <v>253</v>
      </c>
      <c r="AT915" s="28" t="s">
        <v>248</v>
      </c>
      <c r="AU915" s="28" t="s">
        <v>86</v>
      </c>
      <c r="AY915" s="17" t="s">
        <v>246</v>
      </c>
      <c r="BE915" s="29">
        <f>IF(N915="základní",J915,0)</f>
        <v>0</v>
      </c>
      <c r="BF915" s="29">
        <f>IF(N915="snížená",J915,0)</f>
        <v>0</v>
      </c>
      <c r="BG915" s="29">
        <f>IF(N915="zákl. přenesená",J915,0)</f>
        <v>0</v>
      </c>
      <c r="BH915" s="29">
        <f>IF(N915="sníž. přenesená",J915,0)</f>
        <v>0</v>
      </c>
      <c r="BI915" s="29">
        <f>IF(N915="nulová",J915,0)</f>
        <v>0</v>
      </c>
      <c r="BJ915" s="17" t="s">
        <v>8</v>
      </c>
      <c r="BK915" s="29">
        <f>ROUND(I915*H915,0)</f>
        <v>0</v>
      </c>
      <c r="BL915" s="17" t="s">
        <v>253</v>
      </c>
      <c r="BM915" s="28" t="s">
        <v>1309</v>
      </c>
    </row>
    <row r="916" spans="2:65" s="1" customFormat="1" ht="24.2" customHeight="1" x14ac:dyDescent="0.2">
      <c r="B916" s="50"/>
      <c r="C916" s="143" t="s">
        <v>1310</v>
      </c>
      <c r="D916" s="143" t="s">
        <v>248</v>
      </c>
      <c r="E916" s="144" t="s">
        <v>1311</v>
      </c>
      <c r="F916" s="145" t="s">
        <v>1312</v>
      </c>
      <c r="G916" s="146" t="s">
        <v>319</v>
      </c>
      <c r="H916" s="147">
        <v>28624.560000000001</v>
      </c>
      <c r="I916" s="27"/>
      <c r="J916" s="148">
        <f>ROUND(I916*H916,0)</f>
        <v>0</v>
      </c>
      <c r="K916" s="145" t="s">
        <v>252</v>
      </c>
      <c r="L916" s="50"/>
      <c r="M916" s="149" t="s">
        <v>1</v>
      </c>
      <c r="N916" s="150" t="s">
        <v>42</v>
      </c>
      <c r="P916" s="151">
        <f>O916*H916</f>
        <v>0</v>
      </c>
      <c r="Q916" s="151">
        <v>0</v>
      </c>
      <c r="R916" s="151">
        <f>Q916*H916</f>
        <v>0</v>
      </c>
      <c r="S916" s="151">
        <v>0</v>
      </c>
      <c r="T916" s="152">
        <f>S916*H916</f>
        <v>0</v>
      </c>
      <c r="AR916" s="28" t="s">
        <v>253</v>
      </c>
      <c r="AT916" s="28" t="s">
        <v>248</v>
      </c>
      <c r="AU916" s="28" t="s">
        <v>86</v>
      </c>
      <c r="AY916" s="17" t="s">
        <v>246</v>
      </c>
      <c r="BE916" s="29">
        <f>IF(N916="základní",J916,0)</f>
        <v>0</v>
      </c>
      <c r="BF916" s="29">
        <f>IF(N916="snížená",J916,0)</f>
        <v>0</v>
      </c>
      <c r="BG916" s="29">
        <f>IF(N916="zákl. přenesená",J916,0)</f>
        <v>0</v>
      </c>
      <c r="BH916" s="29">
        <f>IF(N916="sníž. přenesená",J916,0)</f>
        <v>0</v>
      </c>
      <c r="BI916" s="29">
        <f>IF(N916="nulová",J916,0)</f>
        <v>0</v>
      </c>
      <c r="BJ916" s="17" t="s">
        <v>8</v>
      </c>
      <c r="BK916" s="29">
        <f>ROUND(I916*H916,0)</f>
        <v>0</v>
      </c>
      <c r="BL916" s="17" t="s">
        <v>253</v>
      </c>
      <c r="BM916" s="28" t="s">
        <v>1313</v>
      </c>
    </row>
    <row r="917" spans="2:65" s="12" customFormat="1" x14ac:dyDescent="0.2">
      <c r="B917" s="153"/>
      <c r="D917" s="154" t="s">
        <v>255</v>
      </c>
      <c r="F917" s="155" t="s">
        <v>1314</v>
      </c>
      <c r="H917" s="156">
        <v>28624.560000000001</v>
      </c>
      <c r="L917" s="153"/>
      <c r="M917" s="157"/>
      <c r="T917" s="158"/>
      <c r="AT917" s="30" t="s">
        <v>255</v>
      </c>
      <c r="AU917" s="30" t="s">
        <v>86</v>
      </c>
      <c r="AV917" s="12" t="s">
        <v>86</v>
      </c>
      <c r="AW917" s="12" t="s">
        <v>3</v>
      </c>
      <c r="AX917" s="12" t="s">
        <v>8</v>
      </c>
      <c r="AY917" s="30" t="s">
        <v>246</v>
      </c>
    </row>
    <row r="918" spans="2:65" s="1" customFormat="1" ht="44.25" customHeight="1" x14ac:dyDescent="0.2">
      <c r="B918" s="50"/>
      <c r="C918" s="143" t="s">
        <v>1315</v>
      </c>
      <c r="D918" s="143" t="s">
        <v>248</v>
      </c>
      <c r="E918" s="144" t="s">
        <v>1316</v>
      </c>
      <c r="F918" s="145" t="s">
        <v>1317</v>
      </c>
      <c r="G918" s="146" t="s">
        <v>319</v>
      </c>
      <c r="H918" s="147">
        <v>954.15200000000004</v>
      </c>
      <c r="I918" s="27"/>
      <c r="J918" s="148">
        <f>ROUND(I918*H918,0)</f>
        <v>0</v>
      </c>
      <c r="K918" s="145" t="s">
        <v>252</v>
      </c>
      <c r="L918" s="50"/>
      <c r="M918" s="149" t="s">
        <v>1</v>
      </c>
      <c r="N918" s="150" t="s">
        <v>42</v>
      </c>
      <c r="P918" s="151">
        <f>O918*H918</f>
        <v>0</v>
      </c>
      <c r="Q918" s="151">
        <v>0</v>
      </c>
      <c r="R918" s="151">
        <f>Q918*H918</f>
        <v>0</v>
      </c>
      <c r="S918" s="151">
        <v>0</v>
      </c>
      <c r="T918" s="152">
        <f>S918*H918</f>
        <v>0</v>
      </c>
      <c r="AR918" s="28" t="s">
        <v>253</v>
      </c>
      <c r="AT918" s="28" t="s">
        <v>248</v>
      </c>
      <c r="AU918" s="28" t="s">
        <v>86</v>
      </c>
      <c r="AY918" s="17" t="s">
        <v>246</v>
      </c>
      <c r="BE918" s="29">
        <f>IF(N918="základní",J918,0)</f>
        <v>0</v>
      </c>
      <c r="BF918" s="29">
        <f>IF(N918="snížená",J918,0)</f>
        <v>0</v>
      </c>
      <c r="BG918" s="29">
        <f>IF(N918="zákl. přenesená",J918,0)</f>
        <v>0</v>
      </c>
      <c r="BH918" s="29">
        <f>IF(N918="sníž. přenesená",J918,0)</f>
        <v>0</v>
      </c>
      <c r="BI918" s="29">
        <f>IF(N918="nulová",J918,0)</f>
        <v>0</v>
      </c>
      <c r="BJ918" s="17" t="s">
        <v>8</v>
      </c>
      <c r="BK918" s="29">
        <f>ROUND(I918*H918,0)</f>
        <v>0</v>
      </c>
      <c r="BL918" s="17" t="s">
        <v>253</v>
      </c>
      <c r="BM918" s="28" t="s">
        <v>1318</v>
      </c>
    </row>
    <row r="919" spans="2:65" s="11" customFormat="1" ht="22.9" customHeight="1" x14ac:dyDescent="0.2">
      <c r="B919" s="135"/>
      <c r="D919" s="24" t="s">
        <v>76</v>
      </c>
      <c r="E919" s="141" t="s">
        <v>1319</v>
      </c>
      <c r="F919" s="141" t="s">
        <v>1320</v>
      </c>
      <c r="J919" s="142">
        <f>BK919</f>
        <v>0</v>
      </c>
      <c r="L919" s="135"/>
      <c r="M919" s="138"/>
      <c r="P919" s="139">
        <f>P920</f>
        <v>0</v>
      </c>
      <c r="R919" s="139">
        <f>R920</f>
        <v>0</v>
      </c>
      <c r="T919" s="140">
        <f>T920</f>
        <v>0</v>
      </c>
      <c r="AR919" s="24" t="s">
        <v>8</v>
      </c>
      <c r="AT919" s="25" t="s">
        <v>76</v>
      </c>
      <c r="AU919" s="25" t="s">
        <v>8</v>
      </c>
      <c r="AY919" s="24" t="s">
        <v>246</v>
      </c>
      <c r="BK919" s="26">
        <f>BK920</f>
        <v>0</v>
      </c>
    </row>
    <row r="920" spans="2:65" s="1" customFormat="1" ht="24.2" customHeight="1" x14ac:dyDescent="0.2">
      <c r="B920" s="50"/>
      <c r="C920" s="143" t="s">
        <v>1321</v>
      </c>
      <c r="D920" s="143" t="s">
        <v>248</v>
      </c>
      <c r="E920" s="144" t="s">
        <v>1322</v>
      </c>
      <c r="F920" s="145" t="s">
        <v>1323</v>
      </c>
      <c r="G920" s="146" t="s">
        <v>319</v>
      </c>
      <c r="H920" s="147">
        <v>1251.58</v>
      </c>
      <c r="I920" s="27"/>
      <c r="J920" s="148">
        <f>ROUND(I920*H920,0)</f>
        <v>0</v>
      </c>
      <c r="K920" s="145" t="s">
        <v>252</v>
      </c>
      <c r="L920" s="50"/>
      <c r="M920" s="149" t="s">
        <v>1</v>
      </c>
      <c r="N920" s="150" t="s">
        <v>42</v>
      </c>
      <c r="P920" s="151">
        <f>O920*H920</f>
        <v>0</v>
      </c>
      <c r="Q920" s="151">
        <v>0</v>
      </c>
      <c r="R920" s="151">
        <f>Q920*H920</f>
        <v>0</v>
      </c>
      <c r="S920" s="151">
        <v>0</v>
      </c>
      <c r="T920" s="152">
        <f>S920*H920</f>
        <v>0</v>
      </c>
      <c r="AR920" s="28" t="s">
        <v>253</v>
      </c>
      <c r="AT920" s="28" t="s">
        <v>248</v>
      </c>
      <c r="AU920" s="28" t="s">
        <v>86</v>
      </c>
      <c r="AY920" s="17" t="s">
        <v>246</v>
      </c>
      <c r="BE920" s="29">
        <f>IF(N920="základní",J920,0)</f>
        <v>0</v>
      </c>
      <c r="BF920" s="29">
        <f>IF(N920="snížená",J920,0)</f>
        <v>0</v>
      </c>
      <c r="BG920" s="29">
        <f>IF(N920="zákl. přenesená",J920,0)</f>
        <v>0</v>
      </c>
      <c r="BH920" s="29">
        <f>IF(N920="sníž. přenesená",J920,0)</f>
        <v>0</v>
      </c>
      <c r="BI920" s="29">
        <f>IF(N920="nulová",J920,0)</f>
        <v>0</v>
      </c>
      <c r="BJ920" s="17" t="s">
        <v>8</v>
      </c>
      <c r="BK920" s="29">
        <f>ROUND(I920*H920,0)</f>
        <v>0</v>
      </c>
      <c r="BL920" s="17" t="s">
        <v>253</v>
      </c>
      <c r="BM920" s="28" t="s">
        <v>1324</v>
      </c>
    </row>
    <row r="921" spans="2:65" s="11" customFormat="1" ht="25.9" customHeight="1" x14ac:dyDescent="0.2">
      <c r="B921" s="135"/>
      <c r="D921" s="24" t="s">
        <v>76</v>
      </c>
      <c r="E921" s="136" t="s">
        <v>1325</v>
      </c>
      <c r="F921" s="136" t="s">
        <v>1326</v>
      </c>
      <c r="J921" s="137">
        <f>BK921</f>
        <v>0</v>
      </c>
      <c r="L921" s="135"/>
      <c r="M921" s="138"/>
      <c r="P921" s="139">
        <f>P922+P978+P1009+P1065+P1074+P1080+P1086+P1138+P1164</f>
        <v>0</v>
      </c>
      <c r="R921" s="139">
        <f>R922+R978+R1009+R1065+R1074+R1080+R1086+R1138+R1164</f>
        <v>67.025557318642996</v>
      </c>
      <c r="T921" s="140">
        <f>T922+T978+T1009+T1065+T1074+T1080+T1086+T1138+T1164</f>
        <v>0.95000000000000007</v>
      </c>
      <c r="AR921" s="24" t="s">
        <v>86</v>
      </c>
      <c r="AT921" s="25" t="s">
        <v>76</v>
      </c>
      <c r="AU921" s="25" t="s">
        <v>77</v>
      </c>
      <c r="AY921" s="24" t="s">
        <v>246</v>
      </c>
      <c r="BK921" s="26">
        <f>BK922+BK978+BK1009+BK1065+BK1074+BK1080+BK1086+BK1138+BK1164</f>
        <v>0</v>
      </c>
    </row>
    <row r="922" spans="2:65" s="11" customFormat="1" ht="22.9" customHeight="1" x14ac:dyDescent="0.2">
      <c r="B922" s="135"/>
      <c r="D922" s="24" t="s">
        <v>76</v>
      </c>
      <c r="E922" s="141" t="s">
        <v>1327</v>
      </c>
      <c r="F922" s="141" t="s">
        <v>1328</v>
      </c>
      <c r="J922" s="142">
        <f>BK922</f>
        <v>0</v>
      </c>
      <c r="L922" s="135"/>
      <c r="M922" s="138"/>
      <c r="P922" s="139">
        <f>SUM(P923:P977)</f>
        <v>0</v>
      </c>
      <c r="R922" s="139">
        <f>SUM(R923:R977)</f>
        <v>2.51976055</v>
      </c>
      <c r="T922" s="140">
        <f>SUM(T923:T977)</f>
        <v>0</v>
      </c>
      <c r="AR922" s="24" t="s">
        <v>86</v>
      </c>
      <c r="AT922" s="25" t="s">
        <v>76</v>
      </c>
      <c r="AU922" s="25" t="s">
        <v>8</v>
      </c>
      <c r="AY922" s="24" t="s">
        <v>246</v>
      </c>
      <c r="BK922" s="26">
        <f>SUM(BK923:BK977)</f>
        <v>0</v>
      </c>
    </row>
    <row r="923" spans="2:65" s="1" customFormat="1" ht="24.2" customHeight="1" x14ac:dyDescent="0.2">
      <c r="B923" s="50"/>
      <c r="C923" s="143" t="s">
        <v>1329</v>
      </c>
      <c r="D923" s="143" t="s">
        <v>248</v>
      </c>
      <c r="E923" s="144" t="s">
        <v>1330</v>
      </c>
      <c r="F923" s="145" t="s">
        <v>1331</v>
      </c>
      <c r="G923" s="146" t="s">
        <v>251</v>
      </c>
      <c r="H923" s="147">
        <v>5.8</v>
      </c>
      <c r="I923" s="27"/>
      <c r="J923" s="148">
        <f>ROUND(I923*H923,0)</f>
        <v>0</v>
      </c>
      <c r="K923" s="145" t="s">
        <v>252</v>
      </c>
      <c r="L923" s="50"/>
      <c r="M923" s="149" t="s">
        <v>1</v>
      </c>
      <c r="N923" s="150" t="s">
        <v>42</v>
      </c>
      <c r="P923" s="151">
        <f>O923*H923</f>
        <v>0</v>
      </c>
      <c r="Q923" s="151">
        <v>0</v>
      </c>
      <c r="R923" s="151">
        <f>Q923*H923</f>
        <v>0</v>
      </c>
      <c r="S923" s="151">
        <v>0</v>
      </c>
      <c r="T923" s="152">
        <f>S923*H923</f>
        <v>0</v>
      </c>
      <c r="AR923" s="28" t="s">
        <v>364</v>
      </c>
      <c r="AT923" s="28" t="s">
        <v>248</v>
      </c>
      <c r="AU923" s="28" t="s">
        <v>86</v>
      </c>
      <c r="AY923" s="17" t="s">
        <v>246</v>
      </c>
      <c r="BE923" s="29">
        <f>IF(N923="základní",J923,0)</f>
        <v>0</v>
      </c>
      <c r="BF923" s="29">
        <f>IF(N923="snížená",J923,0)</f>
        <v>0</v>
      </c>
      <c r="BG923" s="29">
        <f>IF(N923="zákl. přenesená",J923,0)</f>
        <v>0</v>
      </c>
      <c r="BH923" s="29">
        <f>IF(N923="sníž. přenesená",J923,0)</f>
        <v>0</v>
      </c>
      <c r="BI923" s="29">
        <f>IF(N923="nulová",J923,0)</f>
        <v>0</v>
      </c>
      <c r="BJ923" s="17" t="s">
        <v>8</v>
      </c>
      <c r="BK923" s="29">
        <f>ROUND(I923*H923,0)</f>
        <v>0</v>
      </c>
      <c r="BL923" s="17" t="s">
        <v>364</v>
      </c>
      <c r="BM923" s="28" t="s">
        <v>1332</v>
      </c>
    </row>
    <row r="924" spans="2:65" s="12" customFormat="1" x14ac:dyDescent="0.2">
      <c r="B924" s="153"/>
      <c r="D924" s="154" t="s">
        <v>255</v>
      </c>
      <c r="E924" s="30" t="s">
        <v>1</v>
      </c>
      <c r="F924" s="155" t="s">
        <v>184</v>
      </c>
      <c r="H924" s="156">
        <v>5.8</v>
      </c>
      <c r="L924" s="153"/>
      <c r="M924" s="157"/>
      <c r="T924" s="158"/>
      <c r="AT924" s="30" t="s">
        <v>255</v>
      </c>
      <c r="AU924" s="30" t="s">
        <v>86</v>
      </c>
      <c r="AV924" s="12" t="s">
        <v>86</v>
      </c>
      <c r="AW924" s="12" t="s">
        <v>33</v>
      </c>
      <c r="AX924" s="12" t="s">
        <v>8</v>
      </c>
      <c r="AY924" s="30" t="s">
        <v>246</v>
      </c>
    </row>
    <row r="925" spans="2:65" s="1" customFormat="1" ht="16.5" customHeight="1" x14ac:dyDescent="0.2">
      <c r="B925" s="50"/>
      <c r="C925" s="169" t="s">
        <v>1333</v>
      </c>
      <c r="D925" s="169" t="s">
        <v>643</v>
      </c>
      <c r="E925" s="170" t="s">
        <v>1334</v>
      </c>
      <c r="F925" s="171" t="s">
        <v>1335</v>
      </c>
      <c r="G925" s="172" t="s">
        <v>319</v>
      </c>
      <c r="H925" s="173">
        <v>2E-3</v>
      </c>
      <c r="I925" s="34"/>
      <c r="J925" s="174">
        <f>ROUND(I925*H925,0)</f>
        <v>0</v>
      </c>
      <c r="K925" s="171" t="s">
        <v>252</v>
      </c>
      <c r="L925" s="175"/>
      <c r="M925" s="176" t="s">
        <v>1</v>
      </c>
      <c r="N925" s="177" t="s">
        <v>42</v>
      </c>
      <c r="P925" s="151">
        <f>O925*H925</f>
        <v>0</v>
      </c>
      <c r="Q925" s="151">
        <v>1</v>
      </c>
      <c r="R925" s="151">
        <f>Q925*H925</f>
        <v>2E-3</v>
      </c>
      <c r="S925" s="151">
        <v>0</v>
      </c>
      <c r="T925" s="152">
        <f>S925*H925</f>
        <v>0</v>
      </c>
      <c r="AR925" s="28" t="s">
        <v>470</v>
      </c>
      <c r="AT925" s="28" t="s">
        <v>643</v>
      </c>
      <c r="AU925" s="28" t="s">
        <v>86</v>
      </c>
      <c r="AY925" s="17" t="s">
        <v>246</v>
      </c>
      <c r="BE925" s="29">
        <f>IF(N925="základní",J925,0)</f>
        <v>0</v>
      </c>
      <c r="BF925" s="29">
        <f>IF(N925="snížená",J925,0)</f>
        <v>0</v>
      </c>
      <c r="BG925" s="29">
        <f>IF(N925="zákl. přenesená",J925,0)</f>
        <v>0</v>
      </c>
      <c r="BH925" s="29">
        <f>IF(N925="sníž. přenesená",J925,0)</f>
        <v>0</v>
      </c>
      <c r="BI925" s="29">
        <f>IF(N925="nulová",J925,0)</f>
        <v>0</v>
      </c>
      <c r="BJ925" s="17" t="s">
        <v>8</v>
      </c>
      <c r="BK925" s="29">
        <f>ROUND(I925*H925,0)</f>
        <v>0</v>
      </c>
      <c r="BL925" s="17" t="s">
        <v>364</v>
      </c>
      <c r="BM925" s="28" t="s">
        <v>1336</v>
      </c>
    </row>
    <row r="926" spans="2:65" s="12" customFormat="1" x14ac:dyDescent="0.2">
      <c r="B926" s="153"/>
      <c r="D926" s="154" t="s">
        <v>255</v>
      </c>
      <c r="E926" s="30" t="s">
        <v>1</v>
      </c>
      <c r="F926" s="155" t="s">
        <v>1337</v>
      </c>
      <c r="H926" s="156">
        <v>2E-3</v>
      </c>
      <c r="L926" s="153"/>
      <c r="M926" s="157"/>
      <c r="T926" s="158"/>
      <c r="AT926" s="30" t="s">
        <v>255</v>
      </c>
      <c r="AU926" s="30" t="s">
        <v>86</v>
      </c>
      <c r="AV926" s="12" t="s">
        <v>86</v>
      </c>
      <c r="AW926" s="12" t="s">
        <v>33</v>
      </c>
      <c r="AX926" s="12" t="s">
        <v>8</v>
      </c>
      <c r="AY926" s="30" t="s">
        <v>246</v>
      </c>
    </row>
    <row r="927" spans="2:65" s="1" customFormat="1" ht="24.2" customHeight="1" x14ac:dyDescent="0.2">
      <c r="B927" s="50"/>
      <c r="C927" s="143" t="s">
        <v>1338</v>
      </c>
      <c r="D927" s="143" t="s">
        <v>248</v>
      </c>
      <c r="E927" s="144" t="s">
        <v>1339</v>
      </c>
      <c r="F927" s="145" t="s">
        <v>1340</v>
      </c>
      <c r="G927" s="146" t="s">
        <v>251</v>
      </c>
      <c r="H927" s="147">
        <v>5.8</v>
      </c>
      <c r="I927" s="27"/>
      <c r="J927" s="148">
        <f>ROUND(I927*H927,0)</f>
        <v>0</v>
      </c>
      <c r="K927" s="145" t="s">
        <v>252</v>
      </c>
      <c r="L927" s="50"/>
      <c r="M927" s="149" t="s">
        <v>1</v>
      </c>
      <c r="N927" s="150" t="s">
        <v>42</v>
      </c>
      <c r="P927" s="151">
        <f>O927*H927</f>
        <v>0</v>
      </c>
      <c r="Q927" s="151">
        <v>3.9825E-4</v>
      </c>
      <c r="R927" s="151">
        <f>Q927*H927</f>
        <v>2.30985E-3</v>
      </c>
      <c r="S927" s="151">
        <v>0</v>
      </c>
      <c r="T927" s="152">
        <f>S927*H927</f>
        <v>0</v>
      </c>
      <c r="AR927" s="28" t="s">
        <v>364</v>
      </c>
      <c r="AT927" s="28" t="s">
        <v>248</v>
      </c>
      <c r="AU927" s="28" t="s">
        <v>86</v>
      </c>
      <c r="AY927" s="17" t="s">
        <v>246</v>
      </c>
      <c r="BE927" s="29">
        <f>IF(N927="základní",J927,0)</f>
        <v>0</v>
      </c>
      <c r="BF927" s="29">
        <f>IF(N927="snížená",J927,0)</f>
        <v>0</v>
      </c>
      <c r="BG927" s="29">
        <f>IF(N927="zákl. přenesená",J927,0)</f>
        <v>0</v>
      </c>
      <c r="BH927" s="29">
        <f>IF(N927="sníž. přenesená",J927,0)</f>
        <v>0</v>
      </c>
      <c r="BI927" s="29">
        <f>IF(N927="nulová",J927,0)</f>
        <v>0</v>
      </c>
      <c r="BJ927" s="17" t="s">
        <v>8</v>
      </c>
      <c r="BK927" s="29">
        <f>ROUND(I927*H927,0)</f>
        <v>0</v>
      </c>
      <c r="BL927" s="17" t="s">
        <v>364</v>
      </c>
      <c r="BM927" s="28" t="s">
        <v>1341</v>
      </c>
    </row>
    <row r="928" spans="2:65" s="12" customFormat="1" x14ac:dyDescent="0.2">
      <c r="B928" s="153"/>
      <c r="D928" s="154" t="s">
        <v>255</v>
      </c>
      <c r="E928" s="30" t="s">
        <v>1</v>
      </c>
      <c r="F928" s="155" t="s">
        <v>184</v>
      </c>
      <c r="H928" s="156">
        <v>5.8</v>
      </c>
      <c r="L928" s="153"/>
      <c r="M928" s="157"/>
      <c r="T928" s="158"/>
      <c r="AT928" s="30" t="s">
        <v>255</v>
      </c>
      <c r="AU928" s="30" t="s">
        <v>86</v>
      </c>
      <c r="AV928" s="12" t="s">
        <v>86</v>
      </c>
      <c r="AW928" s="12" t="s">
        <v>33</v>
      </c>
      <c r="AX928" s="12" t="s">
        <v>8</v>
      </c>
      <c r="AY928" s="30" t="s">
        <v>246</v>
      </c>
    </row>
    <row r="929" spans="2:65" s="1" customFormat="1" ht="49.15" customHeight="1" x14ac:dyDescent="0.2">
      <c r="B929" s="50"/>
      <c r="C929" s="169" t="s">
        <v>1342</v>
      </c>
      <c r="D929" s="169" t="s">
        <v>643</v>
      </c>
      <c r="E929" s="170" t="s">
        <v>1343</v>
      </c>
      <c r="F929" s="171" t="s">
        <v>1344</v>
      </c>
      <c r="G929" s="172" t="s">
        <v>251</v>
      </c>
      <c r="H929" s="173">
        <v>6.96</v>
      </c>
      <c r="I929" s="34"/>
      <c r="J929" s="174">
        <f>ROUND(I929*H929,0)</f>
        <v>0</v>
      </c>
      <c r="K929" s="171" t="s">
        <v>252</v>
      </c>
      <c r="L929" s="175"/>
      <c r="M929" s="176" t="s">
        <v>1</v>
      </c>
      <c r="N929" s="177" t="s">
        <v>42</v>
      </c>
      <c r="P929" s="151">
        <f>O929*H929</f>
        <v>0</v>
      </c>
      <c r="Q929" s="151">
        <v>5.4000000000000003E-3</v>
      </c>
      <c r="R929" s="151">
        <f>Q929*H929</f>
        <v>3.7583999999999999E-2</v>
      </c>
      <c r="S929" s="151">
        <v>0</v>
      </c>
      <c r="T929" s="152">
        <f>S929*H929</f>
        <v>0</v>
      </c>
      <c r="AR929" s="28" t="s">
        <v>470</v>
      </c>
      <c r="AT929" s="28" t="s">
        <v>643</v>
      </c>
      <c r="AU929" s="28" t="s">
        <v>86</v>
      </c>
      <c r="AY929" s="17" t="s">
        <v>246</v>
      </c>
      <c r="BE929" s="29">
        <f>IF(N929="základní",J929,0)</f>
        <v>0</v>
      </c>
      <c r="BF929" s="29">
        <f>IF(N929="snížená",J929,0)</f>
        <v>0</v>
      </c>
      <c r="BG929" s="29">
        <f>IF(N929="zákl. přenesená",J929,0)</f>
        <v>0</v>
      </c>
      <c r="BH929" s="29">
        <f>IF(N929="sníž. přenesená",J929,0)</f>
        <v>0</v>
      </c>
      <c r="BI929" s="29">
        <f>IF(N929="nulová",J929,0)</f>
        <v>0</v>
      </c>
      <c r="BJ929" s="17" t="s">
        <v>8</v>
      </c>
      <c r="BK929" s="29">
        <f>ROUND(I929*H929,0)</f>
        <v>0</v>
      </c>
      <c r="BL929" s="17" t="s">
        <v>364</v>
      </c>
      <c r="BM929" s="28" t="s">
        <v>1345</v>
      </c>
    </row>
    <row r="930" spans="2:65" s="12" customFormat="1" x14ac:dyDescent="0.2">
      <c r="B930" s="153"/>
      <c r="D930" s="154" t="s">
        <v>255</v>
      </c>
      <c r="E930" s="30" t="s">
        <v>1</v>
      </c>
      <c r="F930" s="155" t="s">
        <v>1346</v>
      </c>
      <c r="H930" s="156">
        <v>6.96</v>
      </c>
      <c r="L930" s="153"/>
      <c r="M930" s="157"/>
      <c r="T930" s="158"/>
      <c r="AT930" s="30" t="s">
        <v>255</v>
      </c>
      <c r="AU930" s="30" t="s">
        <v>86</v>
      </c>
      <c r="AV930" s="12" t="s">
        <v>86</v>
      </c>
      <c r="AW930" s="12" t="s">
        <v>33</v>
      </c>
      <c r="AX930" s="12" t="s">
        <v>8</v>
      </c>
      <c r="AY930" s="30" t="s">
        <v>246</v>
      </c>
    </row>
    <row r="931" spans="2:65" s="1" customFormat="1" ht="24.2" customHeight="1" x14ac:dyDescent="0.2">
      <c r="B931" s="50"/>
      <c r="C931" s="143" t="s">
        <v>1347</v>
      </c>
      <c r="D931" s="143" t="s">
        <v>248</v>
      </c>
      <c r="E931" s="144" t="s">
        <v>1348</v>
      </c>
      <c r="F931" s="145" t="s">
        <v>1349</v>
      </c>
      <c r="G931" s="146" t="s">
        <v>251</v>
      </c>
      <c r="H931" s="147">
        <v>51.5</v>
      </c>
      <c r="I931" s="27"/>
      <c r="J931" s="148">
        <f>ROUND(I931*H931,0)</f>
        <v>0</v>
      </c>
      <c r="K931" s="145" t="s">
        <v>252</v>
      </c>
      <c r="L931" s="50"/>
      <c r="M931" s="149" t="s">
        <v>1</v>
      </c>
      <c r="N931" s="150" t="s">
        <v>42</v>
      </c>
      <c r="P931" s="151">
        <f>O931*H931</f>
        <v>0</v>
      </c>
      <c r="Q931" s="151">
        <v>3.9500000000000001E-4</v>
      </c>
      <c r="R931" s="151">
        <f>Q931*H931</f>
        <v>2.0342499999999999E-2</v>
      </c>
      <c r="S931" s="151">
        <v>0</v>
      </c>
      <c r="T931" s="152">
        <f>S931*H931</f>
        <v>0</v>
      </c>
      <c r="AR931" s="28" t="s">
        <v>364</v>
      </c>
      <c r="AT931" s="28" t="s">
        <v>248</v>
      </c>
      <c r="AU931" s="28" t="s">
        <v>86</v>
      </c>
      <c r="AY931" s="17" t="s">
        <v>246</v>
      </c>
      <c r="BE931" s="29">
        <f>IF(N931="základní",J931,0)</f>
        <v>0</v>
      </c>
      <c r="BF931" s="29">
        <f>IF(N931="snížená",J931,0)</f>
        <v>0</v>
      </c>
      <c r="BG931" s="29">
        <f>IF(N931="zákl. přenesená",J931,0)</f>
        <v>0</v>
      </c>
      <c r="BH931" s="29">
        <f>IF(N931="sníž. přenesená",J931,0)</f>
        <v>0</v>
      </c>
      <c r="BI931" s="29">
        <f>IF(N931="nulová",J931,0)</f>
        <v>0</v>
      </c>
      <c r="BJ931" s="17" t="s">
        <v>8</v>
      </c>
      <c r="BK931" s="29">
        <f>ROUND(I931*H931,0)</f>
        <v>0</v>
      </c>
      <c r="BL931" s="17" t="s">
        <v>364</v>
      </c>
      <c r="BM931" s="28" t="s">
        <v>1350</v>
      </c>
    </row>
    <row r="932" spans="2:65" s="12" customFormat="1" x14ac:dyDescent="0.2">
      <c r="B932" s="153"/>
      <c r="D932" s="154" t="s">
        <v>255</v>
      </c>
      <c r="E932" s="30" t="s">
        <v>1</v>
      </c>
      <c r="F932" s="155" t="s">
        <v>134</v>
      </c>
      <c r="H932" s="156">
        <v>51.5</v>
      </c>
      <c r="L932" s="153"/>
      <c r="M932" s="157"/>
      <c r="T932" s="158"/>
      <c r="AT932" s="30" t="s">
        <v>255</v>
      </c>
      <c r="AU932" s="30" t="s">
        <v>86</v>
      </c>
      <c r="AV932" s="12" t="s">
        <v>86</v>
      </c>
      <c r="AW932" s="12" t="s">
        <v>33</v>
      </c>
      <c r="AX932" s="12" t="s">
        <v>8</v>
      </c>
      <c r="AY932" s="30" t="s">
        <v>246</v>
      </c>
    </row>
    <row r="933" spans="2:65" s="1" customFormat="1" ht="24.2" customHeight="1" x14ac:dyDescent="0.2">
      <c r="B933" s="50"/>
      <c r="C933" s="143" t="s">
        <v>1351</v>
      </c>
      <c r="D933" s="143" t="s">
        <v>248</v>
      </c>
      <c r="E933" s="144" t="s">
        <v>1352</v>
      </c>
      <c r="F933" s="145" t="s">
        <v>1353</v>
      </c>
      <c r="G933" s="146" t="s">
        <v>274</v>
      </c>
      <c r="H933" s="147">
        <v>128.75</v>
      </c>
      <c r="I933" s="27"/>
      <c r="J933" s="148">
        <f>ROUND(I933*H933,0)</f>
        <v>0</v>
      </c>
      <c r="K933" s="145" t="s">
        <v>252</v>
      </c>
      <c r="L933" s="50"/>
      <c r="M933" s="149" t="s">
        <v>1</v>
      </c>
      <c r="N933" s="150" t="s">
        <v>42</v>
      </c>
      <c r="P933" s="151">
        <f>O933*H933</f>
        <v>0</v>
      </c>
      <c r="Q933" s="151">
        <v>1.6000000000000001E-4</v>
      </c>
      <c r="R933" s="151">
        <f>Q933*H933</f>
        <v>2.06E-2</v>
      </c>
      <c r="S933" s="151">
        <v>0</v>
      </c>
      <c r="T933" s="152">
        <f>S933*H933</f>
        <v>0</v>
      </c>
      <c r="AR933" s="28" t="s">
        <v>364</v>
      </c>
      <c r="AT933" s="28" t="s">
        <v>248</v>
      </c>
      <c r="AU933" s="28" t="s">
        <v>86</v>
      </c>
      <c r="AY933" s="17" t="s">
        <v>246</v>
      </c>
      <c r="BE933" s="29">
        <f>IF(N933="základní",J933,0)</f>
        <v>0</v>
      </c>
      <c r="BF933" s="29">
        <f>IF(N933="snížená",J933,0)</f>
        <v>0</v>
      </c>
      <c r="BG933" s="29">
        <f>IF(N933="zákl. přenesená",J933,0)</f>
        <v>0</v>
      </c>
      <c r="BH933" s="29">
        <f>IF(N933="sníž. přenesená",J933,0)</f>
        <v>0</v>
      </c>
      <c r="BI933" s="29">
        <f>IF(N933="nulová",J933,0)</f>
        <v>0</v>
      </c>
      <c r="BJ933" s="17" t="s">
        <v>8</v>
      </c>
      <c r="BK933" s="29">
        <f>ROUND(I933*H933,0)</f>
        <v>0</v>
      </c>
      <c r="BL933" s="17" t="s">
        <v>364</v>
      </c>
      <c r="BM933" s="28" t="s">
        <v>1354</v>
      </c>
    </row>
    <row r="934" spans="2:65" s="12" customFormat="1" x14ac:dyDescent="0.2">
      <c r="B934" s="153"/>
      <c r="D934" s="154" t="s">
        <v>255</v>
      </c>
      <c r="E934" s="30" t="s">
        <v>1</v>
      </c>
      <c r="F934" s="155" t="s">
        <v>1355</v>
      </c>
      <c r="H934" s="156">
        <v>40.82</v>
      </c>
      <c r="L934" s="153"/>
      <c r="M934" s="157"/>
      <c r="T934" s="158"/>
      <c r="AT934" s="30" t="s">
        <v>255</v>
      </c>
      <c r="AU934" s="30" t="s">
        <v>86</v>
      </c>
      <c r="AV934" s="12" t="s">
        <v>86</v>
      </c>
      <c r="AW934" s="12" t="s">
        <v>33</v>
      </c>
      <c r="AX934" s="12" t="s">
        <v>77</v>
      </c>
      <c r="AY934" s="30" t="s">
        <v>246</v>
      </c>
    </row>
    <row r="935" spans="2:65" s="12" customFormat="1" ht="22.5" x14ac:dyDescent="0.2">
      <c r="B935" s="153"/>
      <c r="D935" s="154" t="s">
        <v>255</v>
      </c>
      <c r="E935" s="30" t="s">
        <v>1</v>
      </c>
      <c r="F935" s="155" t="s">
        <v>1356</v>
      </c>
      <c r="H935" s="156">
        <v>18.39</v>
      </c>
      <c r="L935" s="153"/>
      <c r="M935" s="157"/>
      <c r="T935" s="158"/>
      <c r="AT935" s="30" t="s">
        <v>255</v>
      </c>
      <c r="AU935" s="30" t="s">
        <v>86</v>
      </c>
      <c r="AV935" s="12" t="s">
        <v>86</v>
      </c>
      <c r="AW935" s="12" t="s">
        <v>33</v>
      </c>
      <c r="AX935" s="12" t="s">
        <v>77</v>
      </c>
      <c r="AY935" s="30" t="s">
        <v>246</v>
      </c>
    </row>
    <row r="936" spans="2:65" s="13" customFormat="1" x14ac:dyDescent="0.2">
      <c r="B936" s="159"/>
      <c r="D936" s="154" t="s">
        <v>255</v>
      </c>
      <c r="E936" s="32" t="s">
        <v>1</v>
      </c>
      <c r="F936" s="160" t="s">
        <v>545</v>
      </c>
      <c r="H936" s="161">
        <v>59.21</v>
      </c>
      <c r="L936" s="159"/>
      <c r="M936" s="162"/>
      <c r="T936" s="163"/>
      <c r="AT936" s="32" t="s">
        <v>255</v>
      </c>
      <c r="AU936" s="32" t="s">
        <v>86</v>
      </c>
      <c r="AV936" s="13" t="s">
        <v>263</v>
      </c>
      <c r="AW936" s="13" t="s">
        <v>33</v>
      </c>
      <c r="AX936" s="13" t="s">
        <v>77</v>
      </c>
      <c r="AY936" s="32" t="s">
        <v>246</v>
      </c>
    </row>
    <row r="937" spans="2:65" s="12" customFormat="1" x14ac:dyDescent="0.2">
      <c r="B937" s="153"/>
      <c r="D937" s="154" t="s">
        <v>255</v>
      </c>
      <c r="E937" s="30" t="s">
        <v>1</v>
      </c>
      <c r="F937" s="155" t="s">
        <v>1357</v>
      </c>
      <c r="H937" s="156">
        <v>10.35</v>
      </c>
      <c r="L937" s="153"/>
      <c r="M937" s="157"/>
      <c r="T937" s="158"/>
      <c r="AT937" s="30" t="s">
        <v>255</v>
      </c>
      <c r="AU937" s="30" t="s">
        <v>86</v>
      </c>
      <c r="AV937" s="12" t="s">
        <v>86</v>
      </c>
      <c r="AW937" s="12" t="s">
        <v>33</v>
      </c>
      <c r="AX937" s="12" t="s">
        <v>77</v>
      </c>
      <c r="AY937" s="30" t="s">
        <v>246</v>
      </c>
    </row>
    <row r="938" spans="2:65" s="13" customFormat="1" x14ac:dyDescent="0.2">
      <c r="B938" s="159"/>
      <c r="D938" s="154" t="s">
        <v>255</v>
      </c>
      <c r="E938" s="32" t="s">
        <v>1</v>
      </c>
      <c r="F938" s="160" t="s">
        <v>548</v>
      </c>
      <c r="H938" s="161">
        <v>10.35</v>
      </c>
      <c r="L938" s="159"/>
      <c r="M938" s="162"/>
      <c r="T938" s="163"/>
      <c r="AT938" s="32" t="s">
        <v>255</v>
      </c>
      <c r="AU938" s="32" t="s">
        <v>86</v>
      </c>
      <c r="AV938" s="13" t="s">
        <v>263</v>
      </c>
      <c r="AW938" s="13" t="s">
        <v>33</v>
      </c>
      <c r="AX938" s="13" t="s">
        <v>77</v>
      </c>
      <c r="AY938" s="32" t="s">
        <v>246</v>
      </c>
    </row>
    <row r="939" spans="2:65" s="12" customFormat="1" x14ac:dyDescent="0.2">
      <c r="B939" s="153"/>
      <c r="D939" s="154" t="s">
        <v>255</v>
      </c>
      <c r="E939" s="30" t="s">
        <v>1</v>
      </c>
      <c r="F939" s="155" t="s">
        <v>1358</v>
      </c>
      <c r="H939" s="156">
        <v>18.329999999999998</v>
      </c>
      <c r="L939" s="153"/>
      <c r="M939" s="157"/>
      <c r="T939" s="158"/>
      <c r="AT939" s="30" t="s">
        <v>255</v>
      </c>
      <c r="AU939" s="30" t="s">
        <v>86</v>
      </c>
      <c r="AV939" s="12" t="s">
        <v>86</v>
      </c>
      <c r="AW939" s="12" t="s">
        <v>33</v>
      </c>
      <c r="AX939" s="12" t="s">
        <v>77</v>
      </c>
      <c r="AY939" s="30" t="s">
        <v>246</v>
      </c>
    </row>
    <row r="940" spans="2:65" s="12" customFormat="1" ht="22.5" x14ac:dyDescent="0.2">
      <c r="B940" s="153"/>
      <c r="D940" s="154" t="s">
        <v>255</v>
      </c>
      <c r="E940" s="30" t="s">
        <v>1</v>
      </c>
      <c r="F940" s="155" t="s">
        <v>1359</v>
      </c>
      <c r="H940" s="156">
        <v>40.86</v>
      </c>
      <c r="L940" s="153"/>
      <c r="M940" s="157"/>
      <c r="T940" s="158"/>
      <c r="AT940" s="30" t="s">
        <v>255</v>
      </c>
      <c r="AU940" s="30" t="s">
        <v>86</v>
      </c>
      <c r="AV940" s="12" t="s">
        <v>86</v>
      </c>
      <c r="AW940" s="12" t="s">
        <v>33</v>
      </c>
      <c r="AX940" s="12" t="s">
        <v>77</v>
      </c>
      <c r="AY940" s="30" t="s">
        <v>246</v>
      </c>
    </row>
    <row r="941" spans="2:65" s="13" customFormat="1" x14ac:dyDescent="0.2">
      <c r="B941" s="159"/>
      <c r="D941" s="154" t="s">
        <v>255</v>
      </c>
      <c r="E941" s="32" t="s">
        <v>1</v>
      </c>
      <c r="F941" s="160" t="s">
        <v>553</v>
      </c>
      <c r="H941" s="161">
        <v>59.19</v>
      </c>
      <c r="L941" s="159"/>
      <c r="M941" s="162"/>
      <c r="T941" s="163"/>
      <c r="AT941" s="32" t="s">
        <v>255</v>
      </c>
      <c r="AU941" s="32" t="s">
        <v>86</v>
      </c>
      <c r="AV941" s="13" t="s">
        <v>263</v>
      </c>
      <c r="AW941" s="13" t="s">
        <v>33</v>
      </c>
      <c r="AX941" s="13" t="s">
        <v>77</v>
      </c>
      <c r="AY941" s="32" t="s">
        <v>246</v>
      </c>
    </row>
    <row r="942" spans="2:65" s="14" customFormat="1" x14ac:dyDescent="0.2">
      <c r="B942" s="164"/>
      <c r="D942" s="154" t="s">
        <v>255</v>
      </c>
      <c r="E942" s="33" t="s">
        <v>1</v>
      </c>
      <c r="F942" s="165" t="s">
        <v>301</v>
      </c>
      <c r="H942" s="166">
        <v>128.75</v>
      </c>
      <c r="L942" s="164"/>
      <c r="M942" s="167"/>
      <c r="T942" s="168"/>
      <c r="AT942" s="33" t="s">
        <v>255</v>
      </c>
      <c r="AU942" s="33" t="s">
        <v>86</v>
      </c>
      <c r="AV942" s="14" t="s">
        <v>253</v>
      </c>
      <c r="AW942" s="14" t="s">
        <v>33</v>
      </c>
      <c r="AX942" s="14" t="s">
        <v>8</v>
      </c>
      <c r="AY942" s="33" t="s">
        <v>246</v>
      </c>
    </row>
    <row r="943" spans="2:65" s="1" customFormat="1" ht="24.2" customHeight="1" x14ac:dyDescent="0.2">
      <c r="B943" s="50"/>
      <c r="C943" s="143" t="s">
        <v>1360</v>
      </c>
      <c r="D943" s="143" t="s">
        <v>248</v>
      </c>
      <c r="E943" s="144" t="s">
        <v>1361</v>
      </c>
      <c r="F943" s="145" t="s">
        <v>1362</v>
      </c>
      <c r="G943" s="146" t="s">
        <v>274</v>
      </c>
      <c r="H943" s="147">
        <v>130</v>
      </c>
      <c r="I943" s="27"/>
      <c r="J943" s="148">
        <f>ROUND(I943*H943,0)</f>
        <v>0</v>
      </c>
      <c r="K943" s="145" t="s">
        <v>252</v>
      </c>
      <c r="L943" s="50"/>
      <c r="M943" s="149" t="s">
        <v>1</v>
      </c>
      <c r="N943" s="150" t="s">
        <v>42</v>
      </c>
      <c r="P943" s="151">
        <f>O943*H943</f>
        <v>0</v>
      </c>
      <c r="Q943" s="151">
        <v>0</v>
      </c>
      <c r="R943" s="151">
        <f>Q943*H943</f>
        <v>0</v>
      </c>
      <c r="S943" s="151">
        <v>0</v>
      </c>
      <c r="T943" s="152">
        <f>S943*H943</f>
        <v>0</v>
      </c>
      <c r="AR943" s="28" t="s">
        <v>364</v>
      </c>
      <c r="AT943" s="28" t="s">
        <v>248</v>
      </c>
      <c r="AU943" s="28" t="s">
        <v>86</v>
      </c>
      <c r="AY943" s="17" t="s">
        <v>246</v>
      </c>
      <c r="BE943" s="29">
        <f>IF(N943="základní",J943,0)</f>
        <v>0</v>
      </c>
      <c r="BF943" s="29">
        <f>IF(N943="snížená",J943,0)</f>
        <v>0</v>
      </c>
      <c r="BG943" s="29">
        <f>IF(N943="zákl. přenesená",J943,0)</f>
        <v>0</v>
      </c>
      <c r="BH943" s="29">
        <f>IF(N943="sníž. přenesená",J943,0)</f>
        <v>0</v>
      </c>
      <c r="BI943" s="29">
        <f>IF(N943="nulová",J943,0)</f>
        <v>0</v>
      </c>
      <c r="BJ943" s="17" t="s">
        <v>8</v>
      </c>
      <c r="BK943" s="29">
        <f>ROUND(I943*H943,0)</f>
        <v>0</v>
      </c>
      <c r="BL943" s="17" t="s">
        <v>364</v>
      </c>
      <c r="BM943" s="28" t="s">
        <v>1363</v>
      </c>
    </row>
    <row r="944" spans="2:65" s="12" customFormat="1" x14ac:dyDescent="0.2">
      <c r="B944" s="153"/>
      <c r="D944" s="154" t="s">
        <v>255</v>
      </c>
      <c r="E944" s="30" t="s">
        <v>1</v>
      </c>
      <c r="F944" s="155" t="s">
        <v>1364</v>
      </c>
      <c r="H944" s="156">
        <v>130</v>
      </c>
      <c r="L944" s="153"/>
      <c r="M944" s="157"/>
      <c r="T944" s="158"/>
      <c r="AT944" s="30" t="s">
        <v>255</v>
      </c>
      <c r="AU944" s="30" t="s">
        <v>86</v>
      </c>
      <c r="AV944" s="12" t="s">
        <v>86</v>
      </c>
      <c r="AW944" s="12" t="s">
        <v>33</v>
      </c>
      <c r="AX944" s="12" t="s">
        <v>8</v>
      </c>
      <c r="AY944" s="30" t="s">
        <v>246</v>
      </c>
    </row>
    <row r="945" spans="2:65" s="1" customFormat="1" ht="24.2" customHeight="1" x14ac:dyDescent="0.2">
      <c r="B945" s="50"/>
      <c r="C945" s="169" t="s">
        <v>1365</v>
      </c>
      <c r="D945" s="169" t="s">
        <v>643</v>
      </c>
      <c r="E945" s="170" t="s">
        <v>1366</v>
      </c>
      <c r="F945" s="171" t="s">
        <v>1367</v>
      </c>
      <c r="G945" s="172" t="s">
        <v>274</v>
      </c>
      <c r="H945" s="173">
        <v>130</v>
      </c>
      <c r="I945" s="34"/>
      <c r="J945" s="174">
        <f>ROUND(I945*H945,0)</f>
        <v>0</v>
      </c>
      <c r="K945" s="171" t="s">
        <v>252</v>
      </c>
      <c r="L945" s="175"/>
      <c r="M945" s="176" t="s">
        <v>1</v>
      </c>
      <c r="N945" s="177" t="s">
        <v>42</v>
      </c>
      <c r="P945" s="151">
        <f>O945*H945</f>
        <v>0</v>
      </c>
      <c r="Q945" s="151">
        <v>5.0000000000000001E-4</v>
      </c>
      <c r="R945" s="151">
        <f>Q945*H945</f>
        <v>6.5000000000000002E-2</v>
      </c>
      <c r="S945" s="151">
        <v>0</v>
      </c>
      <c r="T945" s="152">
        <f>S945*H945</f>
        <v>0</v>
      </c>
      <c r="AR945" s="28" t="s">
        <v>470</v>
      </c>
      <c r="AT945" s="28" t="s">
        <v>643</v>
      </c>
      <c r="AU945" s="28" t="s">
        <v>86</v>
      </c>
      <c r="AY945" s="17" t="s">
        <v>246</v>
      </c>
      <c r="BE945" s="29">
        <f>IF(N945="základní",J945,0)</f>
        <v>0</v>
      </c>
      <c r="BF945" s="29">
        <f>IF(N945="snížená",J945,0)</f>
        <v>0</v>
      </c>
      <c r="BG945" s="29">
        <f>IF(N945="zákl. přenesená",J945,0)</f>
        <v>0</v>
      </c>
      <c r="BH945" s="29">
        <f>IF(N945="sníž. přenesená",J945,0)</f>
        <v>0</v>
      </c>
      <c r="BI945" s="29">
        <f>IF(N945="nulová",J945,0)</f>
        <v>0</v>
      </c>
      <c r="BJ945" s="17" t="s">
        <v>8</v>
      </c>
      <c r="BK945" s="29">
        <f>ROUND(I945*H945,0)</f>
        <v>0</v>
      </c>
      <c r="BL945" s="17" t="s">
        <v>364</v>
      </c>
      <c r="BM945" s="28" t="s">
        <v>1368</v>
      </c>
    </row>
    <row r="946" spans="2:65" s="12" customFormat="1" x14ac:dyDescent="0.2">
      <c r="B946" s="153"/>
      <c r="D946" s="154" t="s">
        <v>255</v>
      </c>
      <c r="E946" s="30" t="s">
        <v>1</v>
      </c>
      <c r="F946" s="155" t="s">
        <v>1364</v>
      </c>
      <c r="H946" s="156">
        <v>130</v>
      </c>
      <c r="L946" s="153"/>
      <c r="M946" s="157"/>
      <c r="T946" s="158"/>
      <c r="AT946" s="30" t="s">
        <v>255</v>
      </c>
      <c r="AU946" s="30" t="s">
        <v>86</v>
      </c>
      <c r="AV946" s="12" t="s">
        <v>86</v>
      </c>
      <c r="AW946" s="12" t="s">
        <v>33</v>
      </c>
      <c r="AX946" s="12" t="s">
        <v>8</v>
      </c>
      <c r="AY946" s="30" t="s">
        <v>246</v>
      </c>
    </row>
    <row r="947" spans="2:65" s="1" customFormat="1" ht="24.2" customHeight="1" x14ac:dyDescent="0.2">
      <c r="B947" s="50"/>
      <c r="C947" s="143" t="s">
        <v>1369</v>
      </c>
      <c r="D947" s="143" t="s">
        <v>248</v>
      </c>
      <c r="E947" s="144" t="s">
        <v>1370</v>
      </c>
      <c r="F947" s="145" t="s">
        <v>1371</v>
      </c>
      <c r="G947" s="146" t="s">
        <v>251</v>
      </c>
      <c r="H947" s="147">
        <v>515.04200000000003</v>
      </c>
      <c r="I947" s="27"/>
      <c r="J947" s="148">
        <f>ROUND(I947*H947,0)</f>
        <v>0</v>
      </c>
      <c r="K947" s="145" t="s">
        <v>252</v>
      </c>
      <c r="L947" s="50"/>
      <c r="M947" s="149" t="s">
        <v>1</v>
      </c>
      <c r="N947" s="150" t="s">
        <v>42</v>
      </c>
      <c r="P947" s="151">
        <f>O947*H947</f>
        <v>0</v>
      </c>
      <c r="Q947" s="151">
        <v>0</v>
      </c>
      <c r="R947" s="151">
        <f>Q947*H947</f>
        <v>0</v>
      </c>
      <c r="S947" s="151">
        <v>0</v>
      </c>
      <c r="T947" s="152">
        <f>S947*H947</f>
        <v>0</v>
      </c>
      <c r="AR947" s="28" t="s">
        <v>364</v>
      </c>
      <c r="AT947" s="28" t="s">
        <v>248</v>
      </c>
      <c r="AU947" s="28" t="s">
        <v>86</v>
      </c>
      <c r="AY947" s="17" t="s">
        <v>246</v>
      </c>
      <c r="BE947" s="29">
        <f>IF(N947="základní",J947,0)</f>
        <v>0</v>
      </c>
      <c r="BF947" s="29">
        <f>IF(N947="snížená",J947,0)</f>
        <v>0</v>
      </c>
      <c r="BG947" s="29">
        <f>IF(N947="zákl. přenesená",J947,0)</f>
        <v>0</v>
      </c>
      <c r="BH947" s="29">
        <f>IF(N947="sníž. přenesená",J947,0)</f>
        <v>0</v>
      </c>
      <c r="BI947" s="29">
        <f>IF(N947="nulová",J947,0)</f>
        <v>0</v>
      </c>
      <c r="BJ947" s="17" t="s">
        <v>8</v>
      </c>
      <c r="BK947" s="29">
        <f>ROUND(I947*H947,0)</f>
        <v>0</v>
      </c>
      <c r="BL947" s="17" t="s">
        <v>364</v>
      </c>
      <c r="BM947" s="28" t="s">
        <v>1372</v>
      </c>
    </row>
    <row r="948" spans="2:65" s="12" customFormat="1" x14ac:dyDescent="0.2">
      <c r="B948" s="153"/>
      <c r="D948" s="154" t="s">
        <v>255</v>
      </c>
      <c r="E948" s="30" t="s">
        <v>1</v>
      </c>
      <c r="F948" s="155" t="s">
        <v>1373</v>
      </c>
      <c r="H948" s="156">
        <v>135</v>
      </c>
      <c r="L948" s="153"/>
      <c r="M948" s="157"/>
      <c r="T948" s="158"/>
      <c r="AT948" s="30" t="s">
        <v>255</v>
      </c>
      <c r="AU948" s="30" t="s">
        <v>86</v>
      </c>
      <c r="AV948" s="12" t="s">
        <v>86</v>
      </c>
      <c r="AW948" s="12" t="s">
        <v>33</v>
      </c>
      <c r="AX948" s="12" t="s">
        <v>77</v>
      </c>
      <c r="AY948" s="30" t="s">
        <v>246</v>
      </c>
    </row>
    <row r="949" spans="2:65" s="12" customFormat="1" x14ac:dyDescent="0.2">
      <c r="B949" s="153"/>
      <c r="D949" s="154" t="s">
        <v>255</v>
      </c>
      <c r="E949" s="30" t="s">
        <v>1</v>
      </c>
      <c r="F949" s="155" t="s">
        <v>1374</v>
      </c>
      <c r="H949" s="156">
        <v>332.2</v>
      </c>
      <c r="L949" s="153"/>
      <c r="M949" s="157"/>
      <c r="T949" s="158"/>
      <c r="AT949" s="30" t="s">
        <v>255</v>
      </c>
      <c r="AU949" s="30" t="s">
        <v>86</v>
      </c>
      <c r="AV949" s="12" t="s">
        <v>86</v>
      </c>
      <c r="AW949" s="12" t="s">
        <v>33</v>
      </c>
      <c r="AX949" s="12" t="s">
        <v>77</v>
      </c>
      <c r="AY949" s="30" t="s">
        <v>246</v>
      </c>
    </row>
    <row r="950" spans="2:65" s="13" customFormat="1" x14ac:dyDescent="0.2">
      <c r="B950" s="159"/>
      <c r="D950" s="154" t="s">
        <v>255</v>
      </c>
      <c r="E950" s="32" t="s">
        <v>1</v>
      </c>
      <c r="F950" s="160" t="s">
        <v>262</v>
      </c>
      <c r="H950" s="161">
        <v>467.2</v>
      </c>
      <c r="L950" s="159"/>
      <c r="M950" s="162"/>
      <c r="T950" s="163"/>
      <c r="AT950" s="32" t="s">
        <v>255</v>
      </c>
      <c r="AU950" s="32" t="s">
        <v>86</v>
      </c>
      <c r="AV950" s="13" t="s">
        <v>263</v>
      </c>
      <c r="AW950" s="13" t="s">
        <v>33</v>
      </c>
      <c r="AX950" s="13" t="s">
        <v>77</v>
      </c>
      <c r="AY950" s="32" t="s">
        <v>246</v>
      </c>
    </row>
    <row r="951" spans="2:65" s="12" customFormat="1" x14ac:dyDescent="0.2">
      <c r="B951" s="153"/>
      <c r="D951" s="154" t="s">
        <v>255</v>
      </c>
      <c r="E951" s="30" t="s">
        <v>1</v>
      </c>
      <c r="F951" s="155" t="s">
        <v>1375</v>
      </c>
      <c r="H951" s="156">
        <v>358.74</v>
      </c>
      <c r="L951" s="153"/>
      <c r="M951" s="157"/>
      <c r="T951" s="158"/>
      <c r="AT951" s="30" t="s">
        <v>255</v>
      </c>
      <c r="AU951" s="30" t="s">
        <v>86</v>
      </c>
      <c r="AV951" s="12" t="s">
        <v>86</v>
      </c>
      <c r="AW951" s="12" t="s">
        <v>33</v>
      </c>
      <c r="AX951" s="12" t="s">
        <v>77</v>
      </c>
      <c r="AY951" s="30" t="s">
        <v>246</v>
      </c>
    </row>
    <row r="952" spans="2:65" s="12" customFormat="1" x14ac:dyDescent="0.2">
      <c r="B952" s="153"/>
      <c r="D952" s="154" t="s">
        <v>255</v>
      </c>
      <c r="E952" s="30" t="s">
        <v>1</v>
      </c>
      <c r="F952" s="155" t="s">
        <v>1376</v>
      </c>
      <c r="H952" s="156">
        <v>147.15</v>
      </c>
      <c r="L952" s="153"/>
      <c r="M952" s="157"/>
      <c r="T952" s="158"/>
      <c r="AT952" s="30" t="s">
        <v>255</v>
      </c>
      <c r="AU952" s="30" t="s">
        <v>86</v>
      </c>
      <c r="AV952" s="12" t="s">
        <v>86</v>
      </c>
      <c r="AW952" s="12" t="s">
        <v>33</v>
      </c>
      <c r="AX952" s="12" t="s">
        <v>77</v>
      </c>
      <c r="AY952" s="30" t="s">
        <v>246</v>
      </c>
    </row>
    <row r="953" spans="2:65" s="12" customFormat="1" x14ac:dyDescent="0.2">
      <c r="B953" s="153"/>
      <c r="D953" s="154" t="s">
        <v>255</v>
      </c>
      <c r="E953" s="30" t="s">
        <v>1</v>
      </c>
      <c r="F953" s="155" t="s">
        <v>1377</v>
      </c>
      <c r="H953" s="156">
        <v>9.1519999999999992</v>
      </c>
      <c r="L953" s="153"/>
      <c r="M953" s="157"/>
      <c r="T953" s="158"/>
      <c r="AT953" s="30" t="s">
        <v>255</v>
      </c>
      <c r="AU953" s="30" t="s">
        <v>86</v>
      </c>
      <c r="AV953" s="12" t="s">
        <v>86</v>
      </c>
      <c r="AW953" s="12" t="s">
        <v>33</v>
      </c>
      <c r="AX953" s="12" t="s">
        <v>77</v>
      </c>
      <c r="AY953" s="30" t="s">
        <v>246</v>
      </c>
    </row>
    <row r="954" spans="2:65" s="13" customFormat="1" x14ac:dyDescent="0.2">
      <c r="B954" s="159"/>
      <c r="D954" s="154" t="s">
        <v>255</v>
      </c>
      <c r="E954" s="32" t="s">
        <v>158</v>
      </c>
      <c r="F954" s="160" t="s">
        <v>1378</v>
      </c>
      <c r="H954" s="161">
        <v>515.04200000000003</v>
      </c>
      <c r="L954" s="159"/>
      <c r="M954" s="162"/>
      <c r="T954" s="163"/>
      <c r="AT954" s="32" t="s">
        <v>255</v>
      </c>
      <c r="AU954" s="32" t="s">
        <v>86</v>
      </c>
      <c r="AV954" s="13" t="s">
        <v>263</v>
      </c>
      <c r="AW954" s="13" t="s">
        <v>33</v>
      </c>
      <c r="AX954" s="13" t="s">
        <v>8</v>
      </c>
      <c r="AY954" s="32" t="s">
        <v>246</v>
      </c>
    </row>
    <row r="955" spans="2:65" s="1" customFormat="1" ht="24.2" customHeight="1" x14ac:dyDescent="0.2">
      <c r="B955" s="50"/>
      <c r="C955" s="143" t="s">
        <v>1379</v>
      </c>
      <c r="D955" s="143" t="s">
        <v>248</v>
      </c>
      <c r="E955" s="144" t="s">
        <v>1380</v>
      </c>
      <c r="F955" s="145" t="s">
        <v>1381</v>
      </c>
      <c r="G955" s="146" t="s">
        <v>251</v>
      </c>
      <c r="H955" s="147">
        <v>230.274</v>
      </c>
      <c r="I955" s="27"/>
      <c r="J955" s="148">
        <f>ROUND(I955*H955,0)</f>
        <v>0</v>
      </c>
      <c r="K955" s="145" t="s">
        <v>252</v>
      </c>
      <c r="L955" s="50"/>
      <c r="M955" s="149" t="s">
        <v>1</v>
      </c>
      <c r="N955" s="150" t="s">
        <v>42</v>
      </c>
      <c r="P955" s="151">
        <f>O955*H955</f>
        <v>0</v>
      </c>
      <c r="Q955" s="151">
        <v>0</v>
      </c>
      <c r="R955" s="151">
        <f>Q955*H955</f>
        <v>0</v>
      </c>
      <c r="S955" s="151">
        <v>0</v>
      </c>
      <c r="T955" s="152">
        <f>S955*H955</f>
        <v>0</v>
      </c>
      <c r="AR955" s="28" t="s">
        <v>364</v>
      </c>
      <c r="AT955" s="28" t="s">
        <v>248</v>
      </c>
      <c r="AU955" s="28" t="s">
        <v>86</v>
      </c>
      <c r="AY955" s="17" t="s">
        <v>246</v>
      </c>
      <c r="BE955" s="29">
        <f>IF(N955="základní",J955,0)</f>
        <v>0</v>
      </c>
      <c r="BF955" s="29">
        <f>IF(N955="snížená",J955,0)</f>
        <v>0</v>
      </c>
      <c r="BG955" s="29">
        <f>IF(N955="zákl. přenesená",J955,0)</f>
        <v>0</v>
      </c>
      <c r="BH955" s="29">
        <f>IF(N955="sníž. přenesená",J955,0)</f>
        <v>0</v>
      </c>
      <c r="BI955" s="29">
        <f>IF(N955="nulová",J955,0)</f>
        <v>0</v>
      </c>
      <c r="BJ955" s="17" t="s">
        <v>8</v>
      </c>
      <c r="BK955" s="29">
        <f>ROUND(I955*H955,0)</f>
        <v>0</v>
      </c>
      <c r="BL955" s="17" t="s">
        <v>364</v>
      </c>
      <c r="BM955" s="28" t="s">
        <v>1382</v>
      </c>
    </row>
    <row r="956" spans="2:65" s="12" customFormat="1" ht="22.5" x14ac:dyDescent="0.2">
      <c r="B956" s="153"/>
      <c r="D956" s="154" t="s">
        <v>255</v>
      </c>
      <c r="E956" s="30" t="s">
        <v>1</v>
      </c>
      <c r="F956" s="155" t="s">
        <v>1383</v>
      </c>
      <c r="H956" s="156">
        <v>64.155000000000001</v>
      </c>
      <c r="L956" s="153"/>
      <c r="M956" s="157"/>
      <c r="T956" s="158"/>
      <c r="AT956" s="30" t="s">
        <v>255</v>
      </c>
      <c r="AU956" s="30" t="s">
        <v>86</v>
      </c>
      <c r="AV956" s="12" t="s">
        <v>86</v>
      </c>
      <c r="AW956" s="12" t="s">
        <v>33</v>
      </c>
      <c r="AX956" s="12" t="s">
        <v>77</v>
      </c>
      <c r="AY956" s="30" t="s">
        <v>246</v>
      </c>
    </row>
    <row r="957" spans="2:65" s="12" customFormat="1" ht="22.5" x14ac:dyDescent="0.2">
      <c r="B957" s="153"/>
      <c r="D957" s="154" t="s">
        <v>255</v>
      </c>
      <c r="E957" s="30" t="s">
        <v>1</v>
      </c>
      <c r="F957" s="155" t="s">
        <v>1384</v>
      </c>
      <c r="H957" s="156">
        <v>46.164000000000001</v>
      </c>
      <c r="L957" s="153"/>
      <c r="M957" s="157"/>
      <c r="T957" s="158"/>
      <c r="AT957" s="30" t="s">
        <v>255</v>
      </c>
      <c r="AU957" s="30" t="s">
        <v>86</v>
      </c>
      <c r="AV957" s="12" t="s">
        <v>86</v>
      </c>
      <c r="AW957" s="12" t="s">
        <v>33</v>
      </c>
      <c r="AX957" s="12" t="s">
        <v>77</v>
      </c>
      <c r="AY957" s="30" t="s">
        <v>246</v>
      </c>
    </row>
    <row r="958" spans="2:65" s="12" customFormat="1" ht="22.5" x14ac:dyDescent="0.2">
      <c r="B958" s="153"/>
      <c r="D958" s="154" t="s">
        <v>255</v>
      </c>
      <c r="E958" s="30" t="s">
        <v>1</v>
      </c>
      <c r="F958" s="155" t="s">
        <v>1385</v>
      </c>
      <c r="H958" s="156">
        <v>81.563000000000002</v>
      </c>
      <c r="L958" s="153"/>
      <c r="M958" s="157"/>
      <c r="T958" s="158"/>
      <c r="AT958" s="30" t="s">
        <v>255</v>
      </c>
      <c r="AU958" s="30" t="s">
        <v>86</v>
      </c>
      <c r="AV958" s="12" t="s">
        <v>86</v>
      </c>
      <c r="AW958" s="12" t="s">
        <v>33</v>
      </c>
      <c r="AX958" s="12" t="s">
        <v>77</v>
      </c>
      <c r="AY958" s="30" t="s">
        <v>246</v>
      </c>
    </row>
    <row r="959" spans="2:65" s="12" customFormat="1" ht="22.5" x14ac:dyDescent="0.2">
      <c r="B959" s="153"/>
      <c r="D959" s="154" t="s">
        <v>255</v>
      </c>
      <c r="E959" s="30" t="s">
        <v>1</v>
      </c>
      <c r="F959" s="155" t="s">
        <v>1386</v>
      </c>
      <c r="H959" s="156">
        <v>38.392000000000003</v>
      </c>
      <c r="L959" s="153"/>
      <c r="M959" s="157"/>
      <c r="T959" s="158"/>
      <c r="AT959" s="30" t="s">
        <v>255</v>
      </c>
      <c r="AU959" s="30" t="s">
        <v>86</v>
      </c>
      <c r="AV959" s="12" t="s">
        <v>86</v>
      </c>
      <c r="AW959" s="12" t="s">
        <v>33</v>
      </c>
      <c r="AX959" s="12" t="s">
        <v>77</v>
      </c>
      <c r="AY959" s="30" t="s">
        <v>246</v>
      </c>
    </row>
    <row r="960" spans="2:65" s="13" customFormat="1" x14ac:dyDescent="0.2">
      <c r="B960" s="159"/>
      <c r="D960" s="154" t="s">
        <v>255</v>
      </c>
      <c r="E960" s="32" t="s">
        <v>161</v>
      </c>
      <c r="F960" s="160" t="s">
        <v>1387</v>
      </c>
      <c r="H960" s="161">
        <v>230.274</v>
      </c>
      <c r="L960" s="159"/>
      <c r="M960" s="162"/>
      <c r="T960" s="163"/>
      <c r="AT960" s="32" t="s">
        <v>255</v>
      </c>
      <c r="AU960" s="32" t="s">
        <v>86</v>
      </c>
      <c r="AV960" s="13" t="s">
        <v>263</v>
      </c>
      <c r="AW960" s="13" t="s">
        <v>33</v>
      </c>
      <c r="AX960" s="13" t="s">
        <v>8</v>
      </c>
      <c r="AY960" s="32" t="s">
        <v>246</v>
      </c>
    </row>
    <row r="961" spans="2:65" s="1" customFormat="1" ht="21.75" customHeight="1" x14ac:dyDescent="0.2">
      <c r="B961" s="50"/>
      <c r="C961" s="169" t="s">
        <v>1388</v>
      </c>
      <c r="D961" s="169" t="s">
        <v>643</v>
      </c>
      <c r="E961" s="170" t="s">
        <v>1389</v>
      </c>
      <c r="F961" s="171" t="s">
        <v>1390</v>
      </c>
      <c r="G961" s="172" t="s">
        <v>251</v>
      </c>
      <c r="H961" s="173">
        <v>905.89300000000003</v>
      </c>
      <c r="I961" s="34"/>
      <c r="J961" s="174">
        <f>ROUND(I961*H961,0)</f>
        <v>0</v>
      </c>
      <c r="K961" s="171" t="s">
        <v>252</v>
      </c>
      <c r="L961" s="175"/>
      <c r="M961" s="176" t="s">
        <v>1</v>
      </c>
      <c r="N961" s="177" t="s">
        <v>42</v>
      </c>
      <c r="P961" s="151">
        <f>O961*H961</f>
        <v>0</v>
      </c>
      <c r="Q961" s="151">
        <v>2.0999999999999999E-3</v>
      </c>
      <c r="R961" s="151">
        <f>Q961*H961</f>
        <v>1.9023752999999999</v>
      </c>
      <c r="S961" s="151">
        <v>0</v>
      </c>
      <c r="T961" s="152">
        <f>S961*H961</f>
        <v>0</v>
      </c>
      <c r="AR961" s="28" t="s">
        <v>470</v>
      </c>
      <c r="AT961" s="28" t="s">
        <v>643</v>
      </c>
      <c r="AU961" s="28" t="s">
        <v>86</v>
      </c>
      <c r="AY961" s="17" t="s">
        <v>246</v>
      </c>
      <c r="BE961" s="29">
        <f>IF(N961="základní",J961,0)</f>
        <v>0</v>
      </c>
      <c r="BF961" s="29">
        <f>IF(N961="snížená",J961,0)</f>
        <v>0</v>
      </c>
      <c r="BG961" s="29">
        <f>IF(N961="zákl. přenesená",J961,0)</f>
        <v>0</v>
      </c>
      <c r="BH961" s="29">
        <f>IF(N961="sníž. přenesená",J961,0)</f>
        <v>0</v>
      </c>
      <c r="BI961" s="29">
        <f>IF(N961="nulová",J961,0)</f>
        <v>0</v>
      </c>
      <c r="BJ961" s="17" t="s">
        <v>8</v>
      </c>
      <c r="BK961" s="29">
        <f>ROUND(I961*H961,0)</f>
        <v>0</v>
      </c>
      <c r="BL961" s="17" t="s">
        <v>364</v>
      </c>
      <c r="BM961" s="28" t="s">
        <v>1391</v>
      </c>
    </row>
    <row r="962" spans="2:65" s="12" customFormat="1" x14ac:dyDescent="0.2">
      <c r="B962" s="153"/>
      <c r="D962" s="154" t="s">
        <v>255</v>
      </c>
      <c r="E962" s="30" t="s">
        <v>1</v>
      </c>
      <c r="F962" s="155" t="s">
        <v>1392</v>
      </c>
      <c r="H962" s="156">
        <v>618.04999999999995</v>
      </c>
      <c r="L962" s="153"/>
      <c r="M962" s="157"/>
      <c r="T962" s="158"/>
      <c r="AT962" s="30" t="s">
        <v>255</v>
      </c>
      <c r="AU962" s="30" t="s">
        <v>86</v>
      </c>
      <c r="AV962" s="12" t="s">
        <v>86</v>
      </c>
      <c r="AW962" s="12" t="s">
        <v>33</v>
      </c>
      <c r="AX962" s="12" t="s">
        <v>77</v>
      </c>
      <c r="AY962" s="30" t="s">
        <v>246</v>
      </c>
    </row>
    <row r="963" spans="2:65" s="12" customFormat="1" x14ac:dyDescent="0.2">
      <c r="B963" s="153"/>
      <c r="D963" s="154" t="s">
        <v>255</v>
      </c>
      <c r="E963" s="30" t="s">
        <v>1</v>
      </c>
      <c r="F963" s="155" t="s">
        <v>1393</v>
      </c>
      <c r="H963" s="156">
        <v>287.84300000000002</v>
      </c>
      <c r="L963" s="153"/>
      <c r="M963" s="157"/>
      <c r="T963" s="158"/>
      <c r="AT963" s="30" t="s">
        <v>255</v>
      </c>
      <c r="AU963" s="30" t="s">
        <v>86</v>
      </c>
      <c r="AV963" s="12" t="s">
        <v>86</v>
      </c>
      <c r="AW963" s="12" t="s">
        <v>33</v>
      </c>
      <c r="AX963" s="12" t="s">
        <v>77</v>
      </c>
      <c r="AY963" s="30" t="s">
        <v>246</v>
      </c>
    </row>
    <row r="964" spans="2:65" s="13" customFormat="1" x14ac:dyDescent="0.2">
      <c r="B964" s="159"/>
      <c r="D964" s="154" t="s">
        <v>255</v>
      </c>
      <c r="E964" s="32" t="s">
        <v>1</v>
      </c>
      <c r="F964" s="160" t="s">
        <v>262</v>
      </c>
      <c r="H964" s="161">
        <v>905.89300000000003</v>
      </c>
      <c r="L964" s="159"/>
      <c r="M964" s="162"/>
      <c r="T964" s="163"/>
      <c r="AT964" s="32" t="s">
        <v>255</v>
      </c>
      <c r="AU964" s="32" t="s">
        <v>86</v>
      </c>
      <c r="AV964" s="13" t="s">
        <v>263</v>
      </c>
      <c r="AW964" s="13" t="s">
        <v>33</v>
      </c>
      <c r="AX964" s="13" t="s">
        <v>8</v>
      </c>
      <c r="AY964" s="32" t="s">
        <v>246</v>
      </c>
    </row>
    <row r="965" spans="2:65" s="1" customFormat="1" ht="24.2" customHeight="1" x14ac:dyDescent="0.2">
      <c r="B965" s="50"/>
      <c r="C965" s="143" t="s">
        <v>1394</v>
      </c>
      <c r="D965" s="143" t="s">
        <v>248</v>
      </c>
      <c r="E965" s="144" t="s">
        <v>1395</v>
      </c>
      <c r="F965" s="145" t="s">
        <v>1396</v>
      </c>
      <c r="G965" s="146" t="s">
        <v>251</v>
      </c>
      <c r="H965" s="147">
        <v>515.04200000000003</v>
      </c>
      <c r="I965" s="27"/>
      <c r="J965" s="148">
        <f>ROUND(I965*H965,0)</f>
        <v>0</v>
      </c>
      <c r="K965" s="145" t="s">
        <v>252</v>
      </c>
      <c r="L965" s="50"/>
      <c r="M965" s="149" t="s">
        <v>1</v>
      </c>
      <c r="N965" s="150" t="s">
        <v>42</v>
      </c>
      <c r="P965" s="151">
        <f>O965*H965</f>
        <v>0</v>
      </c>
      <c r="Q965" s="151">
        <v>0</v>
      </c>
      <c r="R965" s="151">
        <f>Q965*H965</f>
        <v>0</v>
      </c>
      <c r="S965" s="151">
        <v>0</v>
      </c>
      <c r="T965" s="152">
        <f>S965*H965</f>
        <v>0</v>
      </c>
      <c r="AR965" s="28" t="s">
        <v>364</v>
      </c>
      <c r="AT965" s="28" t="s">
        <v>248</v>
      </c>
      <c r="AU965" s="28" t="s">
        <v>86</v>
      </c>
      <c r="AY965" s="17" t="s">
        <v>246</v>
      </c>
      <c r="BE965" s="29">
        <f>IF(N965="základní",J965,0)</f>
        <v>0</v>
      </c>
      <c r="BF965" s="29">
        <f>IF(N965="snížená",J965,0)</f>
        <v>0</v>
      </c>
      <c r="BG965" s="29">
        <f>IF(N965="zákl. přenesená",J965,0)</f>
        <v>0</v>
      </c>
      <c r="BH965" s="29">
        <f>IF(N965="sníž. přenesená",J965,0)</f>
        <v>0</v>
      </c>
      <c r="BI965" s="29">
        <f>IF(N965="nulová",J965,0)</f>
        <v>0</v>
      </c>
      <c r="BJ965" s="17" t="s">
        <v>8</v>
      </c>
      <c r="BK965" s="29">
        <f>ROUND(I965*H965,0)</f>
        <v>0</v>
      </c>
      <c r="BL965" s="17" t="s">
        <v>364</v>
      </c>
      <c r="BM965" s="28" t="s">
        <v>1397</v>
      </c>
    </row>
    <row r="966" spans="2:65" s="12" customFormat="1" x14ac:dyDescent="0.2">
      <c r="B966" s="153"/>
      <c r="D966" s="154" t="s">
        <v>255</v>
      </c>
      <c r="E966" s="30" t="s">
        <v>1</v>
      </c>
      <c r="F966" s="155" t="s">
        <v>158</v>
      </c>
      <c r="H966" s="156">
        <v>515.04200000000003</v>
      </c>
      <c r="L966" s="153"/>
      <c r="M966" s="157"/>
      <c r="T966" s="158"/>
      <c r="AT966" s="30" t="s">
        <v>255</v>
      </c>
      <c r="AU966" s="30" t="s">
        <v>86</v>
      </c>
      <c r="AV966" s="12" t="s">
        <v>86</v>
      </c>
      <c r="AW966" s="12" t="s">
        <v>33</v>
      </c>
      <c r="AX966" s="12" t="s">
        <v>8</v>
      </c>
      <c r="AY966" s="30" t="s">
        <v>246</v>
      </c>
    </row>
    <row r="967" spans="2:65" s="1" customFormat="1" ht="24.2" customHeight="1" x14ac:dyDescent="0.2">
      <c r="B967" s="50"/>
      <c r="C967" s="143" t="s">
        <v>1398</v>
      </c>
      <c r="D967" s="143" t="s">
        <v>248</v>
      </c>
      <c r="E967" s="144" t="s">
        <v>1399</v>
      </c>
      <c r="F967" s="145" t="s">
        <v>1400</v>
      </c>
      <c r="G967" s="146" t="s">
        <v>251</v>
      </c>
      <c r="H967" s="147">
        <v>515.04200000000003</v>
      </c>
      <c r="I967" s="27"/>
      <c r="J967" s="148">
        <f>ROUND(I967*H967,0)</f>
        <v>0</v>
      </c>
      <c r="K967" s="145" t="s">
        <v>252</v>
      </c>
      <c r="L967" s="50"/>
      <c r="M967" s="149" t="s">
        <v>1</v>
      </c>
      <c r="N967" s="150" t="s">
        <v>42</v>
      </c>
      <c r="P967" s="151">
        <f>O967*H967</f>
        <v>0</v>
      </c>
      <c r="Q967" s="151">
        <v>0</v>
      </c>
      <c r="R967" s="151">
        <f>Q967*H967</f>
        <v>0</v>
      </c>
      <c r="S967" s="151">
        <v>0</v>
      </c>
      <c r="T967" s="152">
        <f>S967*H967</f>
        <v>0</v>
      </c>
      <c r="AR967" s="28" t="s">
        <v>364</v>
      </c>
      <c r="AT967" s="28" t="s">
        <v>248</v>
      </c>
      <c r="AU967" s="28" t="s">
        <v>86</v>
      </c>
      <c r="AY967" s="17" t="s">
        <v>246</v>
      </c>
      <c r="BE967" s="29">
        <f>IF(N967="základní",J967,0)</f>
        <v>0</v>
      </c>
      <c r="BF967" s="29">
        <f>IF(N967="snížená",J967,0)</f>
        <v>0</v>
      </c>
      <c r="BG967" s="29">
        <f>IF(N967="zákl. přenesená",J967,0)</f>
        <v>0</v>
      </c>
      <c r="BH967" s="29">
        <f>IF(N967="sníž. přenesená",J967,0)</f>
        <v>0</v>
      </c>
      <c r="BI967" s="29">
        <f>IF(N967="nulová",J967,0)</f>
        <v>0</v>
      </c>
      <c r="BJ967" s="17" t="s">
        <v>8</v>
      </c>
      <c r="BK967" s="29">
        <f>ROUND(I967*H967,0)</f>
        <v>0</v>
      </c>
      <c r="BL967" s="17" t="s">
        <v>364</v>
      </c>
      <c r="BM967" s="28" t="s">
        <v>1401</v>
      </c>
    </row>
    <row r="968" spans="2:65" s="12" customFormat="1" x14ac:dyDescent="0.2">
      <c r="B968" s="153"/>
      <c r="D968" s="154" t="s">
        <v>255</v>
      </c>
      <c r="E968" s="30" t="s">
        <v>1</v>
      </c>
      <c r="F968" s="155" t="s">
        <v>158</v>
      </c>
      <c r="H968" s="156">
        <v>515.04200000000003</v>
      </c>
      <c r="L968" s="153"/>
      <c r="M968" s="157"/>
      <c r="T968" s="158"/>
      <c r="AT968" s="30" t="s">
        <v>255</v>
      </c>
      <c r="AU968" s="30" t="s">
        <v>86</v>
      </c>
      <c r="AV968" s="12" t="s">
        <v>86</v>
      </c>
      <c r="AW968" s="12" t="s">
        <v>33</v>
      </c>
      <c r="AX968" s="12" t="s">
        <v>8</v>
      </c>
      <c r="AY968" s="30" t="s">
        <v>246</v>
      </c>
    </row>
    <row r="969" spans="2:65" s="1" customFormat="1" ht="24.2" customHeight="1" x14ac:dyDescent="0.2">
      <c r="B969" s="50"/>
      <c r="C969" s="143" t="s">
        <v>1402</v>
      </c>
      <c r="D969" s="143" t="s">
        <v>248</v>
      </c>
      <c r="E969" s="144" t="s">
        <v>1403</v>
      </c>
      <c r="F969" s="145" t="s">
        <v>1404</v>
      </c>
      <c r="G969" s="146" t="s">
        <v>251</v>
      </c>
      <c r="H969" s="147">
        <v>230.274</v>
      </c>
      <c r="I969" s="27"/>
      <c r="J969" s="148">
        <f>ROUND(I969*H969,0)</f>
        <v>0</v>
      </c>
      <c r="K969" s="145" t="s">
        <v>252</v>
      </c>
      <c r="L969" s="50"/>
      <c r="M969" s="149" t="s">
        <v>1</v>
      </c>
      <c r="N969" s="150" t="s">
        <v>42</v>
      </c>
      <c r="P969" s="151">
        <f>O969*H969</f>
        <v>0</v>
      </c>
      <c r="Q969" s="151">
        <v>0</v>
      </c>
      <c r="R969" s="151">
        <f>Q969*H969</f>
        <v>0</v>
      </c>
      <c r="S969" s="151">
        <v>0</v>
      </c>
      <c r="T969" s="152">
        <f>S969*H969</f>
        <v>0</v>
      </c>
      <c r="AR969" s="28" t="s">
        <v>364</v>
      </c>
      <c r="AT969" s="28" t="s">
        <v>248</v>
      </c>
      <c r="AU969" s="28" t="s">
        <v>86</v>
      </c>
      <c r="AY969" s="17" t="s">
        <v>246</v>
      </c>
      <c r="BE969" s="29">
        <f>IF(N969="základní",J969,0)</f>
        <v>0</v>
      </c>
      <c r="BF969" s="29">
        <f>IF(N969="snížená",J969,0)</f>
        <v>0</v>
      </c>
      <c r="BG969" s="29">
        <f>IF(N969="zákl. přenesená",J969,0)</f>
        <v>0</v>
      </c>
      <c r="BH969" s="29">
        <f>IF(N969="sníž. přenesená",J969,0)</f>
        <v>0</v>
      </c>
      <c r="BI969" s="29">
        <f>IF(N969="nulová",J969,0)</f>
        <v>0</v>
      </c>
      <c r="BJ969" s="17" t="s">
        <v>8</v>
      </c>
      <c r="BK969" s="29">
        <f>ROUND(I969*H969,0)</f>
        <v>0</v>
      </c>
      <c r="BL969" s="17" t="s">
        <v>364</v>
      </c>
      <c r="BM969" s="28" t="s">
        <v>1405</v>
      </c>
    </row>
    <row r="970" spans="2:65" s="12" customFormat="1" x14ac:dyDescent="0.2">
      <c r="B970" s="153"/>
      <c r="D970" s="154" t="s">
        <v>255</v>
      </c>
      <c r="E970" s="30" t="s">
        <v>1</v>
      </c>
      <c r="F970" s="155" t="s">
        <v>161</v>
      </c>
      <c r="H970" s="156">
        <v>230.274</v>
      </c>
      <c r="L970" s="153"/>
      <c r="M970" s="157"/>
      <c r="T970" s="158"/>
      <c r="AT970" s="30" t="s">
        <v>255</v>
      </c>
      <c r="AU970" s="30" t="s">
        <v>86</v>
      </c>
      <c r="AV970" s="12" t="s">
        <v>86</v>
      </c>
      <c r="AW970" s="12" t="s">
        <v>33</v>
      </c>
      <c r="AX970" s="12" t="s">
        <v>8</v>
      </c>
      <c r="AY970" s="30" t="s">
        <v>246</v>
      </c>
    </row>
    <row r="971" spans="2:65" s="1" customFormat="1" ht="24.2" customHeight="1" x14ac:dyDescent="0.2">
      <c r="B971" s="50"/>
      <c r="C971" s="143" t="s">
        <v>1406</v>
      </c>
      <c r="D971" s="143" t="s">
        <v>248</v>
      </c>
      <c r="E971" s="144" t="s">
        <v>1407</v>
      </c>
      <c r="F971" s="145" t="s">
        <v>1408</v>
      </c>
      <c r="G971" s="146" t="s">
        <v>251</v>
      </c>
      <c r="H971" s="147">
        <v>230.274</v>
      </c>
      <c r="I971" s="27"/>
      <c r="J971" s="148">
        <f>ROUND(I971*H971,0)</f>
        <v>0</v>
      </c>
      <c r="K971" s="145" t="s">
        <v>252</v>
      </c>
      <c r="L971" s="50"/>
      <c r="M971" s="149" t="s">
        <v>1</v>
      </c>
      <c r="N971" s="150" t="s">
        <v>42</v>
      </c>
      <c r="P971" s="151">
        <f>O971*H971</f>
        <v>0</v>
      </c>
      <c r="Q971" s="151">
        <v>0</v>
      </c>
      <c r="R971" s="151">
        <f>Q971*H971</f>
        <v>0</v>
      </c>
      <c r="S971" s="151">
        <v>0</v>
      </c>
      <c r="T971" s="152">
        <f>S971*H971</f>
        <v>0</v>
      </c>
      <c r="AR971" s="28" t="s">
        <v>364</v>
      </c>
      <c r="AT971" s="28" t="s">
        <v>248</v>
      </c>
      <c r="AU971" s="28" t="s">
        <v>86</v>
      </c>
      <c r="AY971" s="17" t="s">
        <v>246</v>
      </c>
      <c r="BE971" s="29">
        <f>IF(N971="základní",J971,0)</f>
        <v>0</v>
      </c>
      <c r="BF971" s="29">
        <f>IF(N971="snížená",J971,0)</f>
        <v>0</v>
      </c>
      <c r="BG971" s="29">
        <f>IF(N971="zákl. přenesená",J971,0)</f>
        <v>0</v>
      </c>
      <c r="BH971" s="29">
        <f>IF(N971="sníž. přenesená",J971,0)</f>
        <v>0</v>
      </c>
      <c r="BI971" s="29">
        <f>IF(N971="nulová",J971,0)</f>
        <v>0</v>
      </c>
      <c r="BJ971" s="17" t="s">
        <v>8</v>
      </c>
      <c r="BK971" s="29">
        <f>ROUND(I971*H971,0)</f>
        <v>0</v>
      </c>
      <c r="BL971" s="17" t="s">
        <v>364</v>
      </c>
      <c r="BM971" s="28" t="s">
        <v>1409</v>
      </c>
    </row>
    <row r="972" spans="2:65" s="12" customFormat="1" x14ac:dyDescent="0.2">
      <c r="B972" s="153"/>
      <c r="D972" s="154" t="s">
        <v>255</v>
      </c>
      <c r="E972" s="30" t="s">
        <v>1</v>
      </c>
      <c r="F972" s="155" t="s">
        <v>161</v>
      </c>
      <c r="H972" s="156">
        <v>230.274</v>
      </c>
      <c r="L972" s="153"/>
      <c r="M972" s="157"/>
      <c r="T972" s="158"/>
      <c r="AT972" s="30" t="s">
        <v>255</v>
      </c>
      <c r="AU972" s="30" t="s">
        <v>86</v>
      </c>
      <c r="AV972" s="12" t="s">
        <v>86</v>
      </c>
      <c r="AW972" s="12" t="s">
        <v>33</v>
      </c>
      <c r="AX972" s="12" t="s">
        <v>8</v>
      </c>
      <c r="AY972" s="30" t="s">
        <v>246</v>
      </c>
    </row>
    <row r="973" spans="2:65" s="1" customFormat="1" ht="24.2" customHeight="1" x14ac:dyDescent="0.2">
      <c r="B973" s="50"/>
      <c r="C973" s="169" t="s">
        <v>1410</v>
      </c>
      <c r="D973" s="169" t="s">
        <v>643</v>
      </c>
      <c r="E973" s="170" t="s">
        <v>1411</v>
      </c>
      <c r="F973" s="171" t="s">
        <v>1412</v>
      </c>
      <c r="G973" s="172" t="s">
        <v>251</v>
      </c>
      <c r="H973" s="173">
        <v>1565.163</v>
      </c>
      <c r="I973" s="34"/>
      <c r="J973" s="174">
        <f>ROUND(I973*H973,0)</f>
        <v>0</v>
      </c>
      <c r="K973" s="171" t="s">
        <v>252</v>
      </c>
      <c r="L973" s="175"/>
      <c r="M973" s="176" t="s">
        <v>1</v>
      </c>
      <c r="N973" s="177" t="s">
        <v>42</v>
      </c>
      <c r="P973" s="151">
        <f>O973*H973</f>
        <v>0</v>
      </c>
      <c r="Q973" s="151">
        <v>2.9999999999999997E-4</v>
      </c>
      <c r="R973" s="151">
        <f>Q973*H973</f>
        <v>0.46954889999999994</v>
      </c>
      <c r="S973" s="151">
        <v>0</v>
      </c>
      <c r="T973" s="152">
        <f>S973*H973</f>
        <v>0</v>
      </c>
      <c r="AR973" s="28" t="s">
        <v>470</v>
      </c>
      <c r="AT973" s="28" t="s">
        <v>643</v>
      </c>
      <c r="AU973" s="28" t="s">
        <v>86</v>
      </c>
      <c r="AY973" s="17" t="s">
        <v>246</v>
      </c>
      <c r="BE973" s="29">
        <f>IF(N973="základní",J973,0)</f>
        <v>0</v>
      </c>
      <c r="BF973" s="29">
        <f>IF(N973="snížená",J973,0)</f>
        <v>0</v>
      </c>
      <c r="BG973" s="29">
        <f>IF(N973="zákl. přenesená",J973,0)</f>
        <v>0</v>
      </c>
      <c r="BH973" s="29">
        <f>IF(N973="sníž. přenesená",J973,0)</f>
        <v>0</v>
      </c>
      <c r="BI973" s="29">
        <f>IF(N973="nulová",J973,0)</f>
        <v>0</v>
      </c>
      <c r="BJ973" s="17" t="s">
        <v>8</v>
      </c>
      <c r="BK973" s="29">
        <f>ROUND(I973*H973,0)</f>
        <v>0</v>
      </c>
      <c r="BL973" s="17" t="s">
        <v>364</v>
      </c>
      <c r="BM973" s="28" t="s">
        <v>1413</v>
      </c>
    </row>
    <row r="974" spans="2:65" s="12" customFormat="1" x14ac:dyDescent="0.2">
      <c r="B974" s="153"/>
      <c r="D974" s="154" t="s">
        <v>255</v>
      </c>
      <c r="E974" s="30" t="s">
        <v>1</v>
      </c>
      <c r="F974" s="155" t="s">
        <v>1414</v>
      </c>
      <c r="H974" s="156">
        <v>1081.588</v>
      </c>
      <c r="L974" s="153"/>
      <c r="M974" s="157"/>
      <c r="T974" s="158"/>
      <c r="AT974" s="30" t="s">
        <v>255</v>
      </c>
      <c r="AU974" s="30" t="s">
        <v>86</v>
      </c>
      <c r="AV974" s="12" t="s">
        <v>86</v>
      </c>
      <c r="AW974" s="12" t="s">
        <v>33</v>
      </c>
      <c r="AX974" s="12" t="s">
        <v>77</v>
      </c>
      <c r="AY974" s="30" t="s">
        <v>246</v>
      </c>
    </row>
    <row r="975" spans="2:65" s="12" customFormat="1" x14ac:dyDescent="0.2">
      <c r="B975" s="153"/>
      <c r="D975" s="154" t="s">
        <v>255</v>
      </c>
      <c r="E975" s="30" t="s">
        <v>1</v>
      </c>
      <c r="F975" s="155" t="s">
        <v>1415</v>
      </c>
      <c r="H975" s="156">
        <v>483.57499999999999</v>
      </c>
      <c r="L975" s="153"/>
      <c r="M975" s="157"/>
      <c r="T975" s="158"/>
      <c r="AT975" s="30" t="s">
        <v>255</v>
      </c>
      <c r="AU975" s="30" t="s">
        <v>86</v>
      </c>
      <c r="AV975" s="12" t="s">
        <v>86</v>
      </c>
      <c r="AW975" s="12" t="s">
        <v>33</v>
      </c>
      <c r="AX975" s="12" t="s">
        <v>77</v>
      </c>
      <c r="AY975" s="30" t="s">
        <v>246</v>
      </c>
    </row>
    <row r="976" spans="2:65" s="13" customFormat="1" x14ac:dyDescent="0.2">
      <c r="B976" s="159"/>
      <c r="D976" s="154" t="s">
        <v>255</v>
      </c>
      <c r="E976" s="32" t="s">
        <v>1</v>
      </c>
      <c r="F976" s="160" t="s">
        <v>262</v>
      </c>
      <c r="H976" s="161">
        <v>1565.163</v>
      </c>
      <c r="L976" s="159"/>
      <c r="M976" s="162"/>
      <c r="T976" s="163"/>
      <c r="AT976" s="32" t="s">
        <v>255</v>
      </c>
      <c r="AU976" s="32" t="s">
        <v>86</v>
      </c>
      <c r="AV976" s="13" t="s">
        <v>263</v>
      </c>
      <c r="AW976" s="13" t="s">
        <v>33</v>
      </c>
      <c r="AX976" s="13" t="s">
        <v>8</v>
      </c>
      <c r="AY976" s="32" t="s">
        <v>246</v>
      </c>
    </row>
    <row r="977" spans="2:65" s="1" customFormat="1" ht="37.9" customHeight="1" x14ac:dyDescent="0.2">
      <c r="B977" s="50"/>
      <c r="C977" s="143" t="s">
        <v>1416</v>
      </c>
      <c r="D977" s="143" t="s">
        <v>248</v>
      </c>
      <c r="E977" s="144" t="s">
        <v>1417</v>
      </c>
      <c r="F977" s="145" t="s">
        <v>1418</v>
      </c>
      <c r="G977" s="146" t="s">
        <v>319</v>
      </c>
      <c r="H977" s="147">
        <v>2.52</v>
      </c>
      <c r="I977" s="27"/>
      <c r="J977" s="148">
        <f>ROUND(I977*H977,0)</f>
        <v>0</v>
      </c>
      <c r="K977" s="145" t="s">
        <v>252</v>
      </c>
      <c r="L977" s="50"/>
      <c r="M977" s="149" t="s">
        <v>1</v>
      </c>
      <c r="N977" s="150" t="s">
        <v>42</v>
      </c>
      <c r="P977" s="151">
        <f>O977*H977</f>
        <v>0</v>
      </c>
      <c r="Q977" s="151">
        <v>0</v>
      </c>
      <c r="R977" s="151">
        <f>Q977*H977</f>
        <v>0</v>
      </c>
      <c r="S977" s="151">
        <v>0</v>
      </c>
      <c r="T977" s="152">
        <f>S977*H977</f>
        <v>0</v>
      </c>
      <c r="AR977" s="28" t="s">
        <v>364</v>
      </c>
      <c r="AT977" s="28" t="s">
        <v>248</v>
      </c>
      <c r="AU977" s="28" t="s">
        <v>86</v>
      </c>
      <c r="AY977" s="17" t="s">
        <v>246</v>
      </c>
      <c r="BE977" s="29">
        <f>IF(N977="základní",J977,0)</f>
        <v>0</v>
      </c>
      <c r="BF977" s="29">
        <f>IF(N977="snížená",J977,0)</f>
        <v>0</v>
      </c>
      <c r="BG977" s="29">
        <f>IF(N977="zákl. přenesená",J977,0)</f>
        <v>0</v>
      </c>
      <c r="BH977" s="29">
        <f>IF(N977="sníž. přenesená",J977,0)</f>
        <v>0</v>
      </c>
      <c r="BI977" s="29">
        <f>IF(N977="nulová",J977,0)</f>
        <v>0</v>
      </c>
      <c r="BJ977" s="17" t="s">
        <v>8</v>
      </c>
      <c r="BK977" s="29">
        <f>ROUND(I977*H977,0)</f>
        <v>0</v>
      </c>
      <c r="BL977" s="17" t="s">
        <v>364</v>
      </c>
      <c r="BM977" s="28" t="s">
        <v>1419</v>
      </c>
    </row>
    <row r="978" spans="2:65" s="11" customFormat="1" ht="22.9" customHeight="1" x14ac:dyDescent="0.2">
      <c r="B978" s="135"/>
      <c r="D978" s="24" t="s">
        <v>76</v>
      </c>
      <c r="E978" s="141" t="s">
        <v>1420</v>
      </c>
      <c r="F978" s="141" t="s">
        <v>1421</v>
      </c>
      <c r="J978" s="142">
        <f>BK978</f>
        <v>0</v>
      </c>
      <c r="L978" s="135"/>
      <c r="M978" s="138"/>
      <c r="P978" s="139">
        <f>SUM(P979:P1008)</f>
        <v>0</v>
      </c>
      <c r="R978" s="139">
        <f>SUM(R979:R1008)</f>
        <v>1.4925847000000001</v>
      </c>
      <c r="T978" s="140">
        <f>SUM(T979:T1008)</f>
        <v>0</v>
      </c>
      <c r="AR978" s="24" t="s">
        <v>86</v>
      </c>
      <c r="AT978" s="25" t="s">
        <v>76</v>
      </c>
      <c r="AU978" s="25" t="s">
        <v>8</v>
      </c>
      <c r="AY978" s="24" t="s">
        <v>246</v>
      </c>
      <c r="BK978" s="26">
        <f>SUM(BK979:BK1008)</f>
        <v>0</v>
      </c>
    </row>
    <row r="979" spans="2:65" s="1" customFormat="1" ht="24.2" customHeight="1" x14ac:dyDescent="0.2">
      <c r="B979" s="50"/>
      <c r="C979" s="143" t="s">
        <v>1422</v>
      </c>
      <c r="D979" s="143" t="s">
        <v>248</v>
      </c>
      <c r="E979" s="144" t="s">
        <v>1423</v>
      </c>
      <c r="F979" s="145" t="s">
        <v>1424</v>
      </c>
      <c r="G979" s="146" t="s">
        <v>251</v>
      </c>
      <c r="H979" s="147">
        <v>507.09</v>
      </c>
      <c r="I979" s="27"/>
      <c r="J979" s="148">
        <f>ROUND(I979*H979,0)</f>
        <v>0</v>
      </c>
      <c r="K979" s="145" t="s">
        <v>252</v>
      </c>
      <c r="L979" s="50"/>
      <c r="M979" s="149" t="s">
        <v>1</v>
      </c>
      <c r="N979" s="150" t="s">
        <v>42</v>
      </c>
      <c r="P979" s="151">
        <f>O979*H979</f>
        <v>0</v>
      </c>
      <c r="Q979" s="151">
        <v>0</v>
      </c>
      <c r="R979" s="151">
        <f>Q979*H979</f>
        <v>0</v>
      </c>
      <c r="S979" s="151">
        <v>0</v>
      </c>
      <c r="T979" s="152">
        <f>S979*H979</f>
        <v>0</v>
      </c>
      <c r="AR979" s="28" t="s">
        <v>364</v>
      </c>
      <c r="AT979" s="28" t="s">
        <v>248</v>
      </c>
      <c r="AU979" s="28" t="s">
        <v>86</v>
      </c>
      <c r="AY979" s="17" t="s">
        <v>246</v>
      </c>
      <c r="BE979" s="29">
        <f>IF(N979="základní",J979,0)</f>
        <v>0</v>
      </c>
      <c r="BF979" s="29">
        <f>IF(N979="snížená",J979,0)</f>
        <v>0</v>
      </c>
      <c r="BG979" s="29">
        <f>IF(N979="zákl. přenesená",J979,0)</f>
        <v>0</v>
      </c>
      <c r="BH979" s="29">
        <f>IF(N979="sníž. přenesená",J979,0)</f>
        <v>0</v>
      </c>
      <c r="BI979" s="29">
        <f>IF(N979="nulová",J979,0)</f>
        <v>0</v>
      </c>
      <c r="BJ979" s="17" t="s">
        <v>8</v>
      </c>
      <c r="BK979" s="29">
        <f>ROUND(I979*H979,0)</f>
        <v>0</v>
      </c>
      <c r="BL979" s="17" t="s">
        <v>364</v>
      </c>
      <c r="BM979" s="28" t="s">
        <v>1425</v>
      </c>
    </row>
    <row r="980" spans="2:65" s="12" customFormat="1" x14ac:dyDescent="0.2">
      <c r="B980" s="153"/>
      <c r="D980" s="154" t="s">
        <v>255</v>
      </c>
      <c r="E980" s="30" t="s">
        <v>1</v>
      </c>
      <c r="F980" s="155" t="s">
        <v>167</v>
      </c>
      <c r="H980" s="156">
        <v>1.2</v>
      </c>
      <c r="L980" s="153"/>
      <c r="M980" s="157"/>
      <c r="T980" s="158"/>
      <c r="AT980" s="30" t="s">
        <v>255</v>
      </c>
      <c r="AU980" s="30" t="s">
        <v>86</v>
      </c>
      <c r="AV980" s="12" t="s">
        <v>86</v>
      </c>
      <c r="AW980" s="12" t="s">
        <v>33</v>
      </c>
      <c r="AX980" s="12" t="s">
        <v>77</v>
      </c>
      <c r="AY980" s="30" t="s">
        <v>246</v>
      </c>
    </row>
    <row r="981" spans="2:65" s="12" customFormat="1" x14ac:dyDescent="0.2">
      <c r="B981" s="153"/>
      <c r="D981" s="154" t="s">
        <v>255</v>
      </c>
      <c r="E981" s="30" t="s">
        <v>1</v>
      </c>
      <c r="F981" s="155" t="s">
        <v>172</v>
      </c>
      <c r="H981" s="156">
        <v>505.89</v>
      </c>
      <c r="L981" s="153"/>
      <c r="M981" s="157"/>
      <c r="T981" s="158"/>
      <c r="AT981" s="30" t="s">
        <v>255</v>
      </c>
      <c r="AU981" s="30" t="s">
        <v>86</v>
      </c>
      <c r="AV981" s="12" t="s">
        <v>86</v>
      </c>
      <c r="AW981" s="12" t="s">
        <v>33</v>
      </c>
      <c r="AX981" s="12" t="s">
        <v>77</v>
      </c>
      <c r="AY981" s="30" t="s">
        <v>246</v>
      </c>
    </row>
    <row r="982" spans="2:65" s="13" customFormat="1" x14ac:dyDescent="0.2">
      <c r="B982" s="159"/>
      <c r="D982" s="154" t="s">
        <v>255</v>
      </c>
      <c r="E982" s="32" t="s">
        <v>1</v>
      </c>
      <c r="F982" s="160" t="s">
        <v>262</v>
      </c>
      <c r="H982" s="161">
        <v>507.09</v>
      </c>
      <c r="L982" s="159"/>
      <c r="M982" s="162"/>
      <c r="T982" s="163"/>
      <c r="AT982" s="32" t="s">
        <v>255</v>
      </c>
      <c r="AU982" s="32" t="s">
        <v>86</v>
      </c>
      <c r="AV982" s="13" t="s">
        <v>263</v>
      </c>
      <c r="AW982" s="13" t="s">
        <v>33</v>
      </c>
      <c r="AX982" s="13" t="s">
        <v>8</v>
      </c>
      <c r="AY982" s="32" t="s">
        <v>246</v>
      </c>
    </row>
    <row r="983" spans="2:65" s="1" customFormat="1" ht="24.2" customHeight="1" x14ac:dyDescent="0.2">
      <c r="B983" s="50"/>
      <c r="C983" s="169" t="s">
        <v>1426</v>
      </c>
      <c r="D983" s="169" t="s">
        <v>643</v>
      </c>
      <c r="E983" s="170" t="s">
        <v>1427</v>
      </c>
      <c r="F983" s="171" t="s">
        <v>1428</v>
      </c>
      <c r="G983" s="172" t="s">
        <v>251</v>
      </c>
      <c r="H983" s="173">
        <v>1.26</v>
      </c>
      <c r="I983" s="34"/>
      <c r="J983" s="174">
        <f>ROUND(I983*H983,0)</f>
        <v>0</v>
      </c>
      <c r="K983" s="171" t="s">
        <v>252</v>
      </c>
      <c r="L983" s="175"/>
      <c r="M983" s="176" t="s">
        <v>1</v>
      </c>
      <c r="N983" s="177" t="s">
        <v>42</v>
      </c>
      <c r="P983" s="151">
        <f>O983*H983</f>
        <v>0</v>
      </c>
      <c r="Q983" s="151">
        <v>2E-3</v>
      </c>
      <c r="R983" s="151">
        <f>Q983*H983</f>
        <v>2.5200000000000001E-3</v>
      </c>
      <c r="S983" s="151">
        <v>0</v>
      </c>
      <c r="T983" s="152">
        <f>S983*H983</f>
        <v>0</v>
      </c>
      <c r="AR983" s="28" t="s">
        <v>470</v>
      </c>
      <c r="AT983" s="28" t="s">
        <v>643</v>
      </c>
      <c r="AU983" s="28" t="s">
        <v>86</v>
      </c>
      <c r="AY983" s="17" t="s">
        <v>246</v>
      </c>
      <c r="BE983" s="29">
        <f>IF(N983="základní",J983,0)</f>
        <v>0</v>
      </c>
      <c r="BF983" s="29">
        <f>IF(N983="snížená",J983,0)</f>
        <v>0</v>
      </c>
      <c r="BG983" s="29">
        <f>IF(N983="zákl. přenesená",J983,0)</f>
        <v>0</v>
      </c>
      <c r="BH983" s="29">
        <f>IF(N983="sníž. přenesená",J983,0)</f>
        <v>0</v>
      </c>
      <c r="BI983" s="29">
        <f>IF(N983="nulová",J983,0)</f>
        <v>0</v>
      </c>
      <c r="BJ983" s="17" t="s">
        <v>8</v>
      </c>
      <c r="BK983" s="29">
        <f>ROUND(I983*H983,0)</f>
        <v>0</v>
      </c>
      <c r="BL983" s="17" t="s">
        <v>364</v>
      </c>
      <c r="BM983" s="28" t="s">
        <v>1429</v>
      </c>
    </row>
    <row r="984" spans="2:65" s="12" customFormat="1" x14ac:dyDescent="0.2">
      <c r="B984" s="153"/>
      <c r="D984" s="154" t="s">
        <v>255</v>
      </c>
      <c r="E984" s="30" t="s">
        <v>1</v>
      </c>
      <c r="F984" s="155" t="s">
        <v>1430</v>
      </c>
      <c r="H984" s="156">
        <v>1.26</v>
      </c>
      <c r="L984" s="153"/>
      <c r="M984" s="157"/>
      <c r="T984" s="158"/>
      <c r="AT984" s="30" t="s">
        <v>255</v>
      </c>
      <c r="AU984" s="30" t="s">
        <v>86</v>
      </c>
      <c r="AV984" s="12" t="s">
        <v>86</v>
      </c>
      <c r="AW984" s="12" t="s">
        <v>33</v>
      </c>
      <c r="AX984" s="12" t="s">
        <v>77</v>
      </c>
      <c r="AY984" s="30" t="s">
        <v>246</v>
      </c>
    </row>
    <row r="985" spans="2:65" s="13" customFormat="1" x14ac:dyDescent="0.2">
      <c r="B985" s="159"/>
      <c r="D985" s="154" t="s">
        <v>255</v>
      </c>
      <c r="E985" s="32" t="s">
        <v>1</v>
      </c>
      <c r="F985" s="160" t="s">
        <v>262</v>
      </c>
      <c r="H985" s="161">
        <v>1.26</v>
      </c>
      <c r="L985" s="159"/>
      <c r="M985" s="162"/>
      <c r="T985" s="163"/>
      <c r="AT985" s="32" t="s">
        <v>255</v>
      </c>
      <c r="AU985" s="32" t="s">
        <v>86</v>
      </c>
      <c r="AV985" s="13" t="s">
        <v>263</v>
      </c>
      <c r="AW985" s="13" t="s">
        <v>33</v>
      </c>
      <c r="AX985" s="13" t="s">
        <v>8</v>
      </c>
      <c r="AY985" s="32" t="s">
        <v>246</v>
      </c>
    </row>
    <row r="986" spans="2:65" s="1" customFormat="1" ht="24.2" customHeight="1" x14ac:dyDescent="0.2">
      <c r="B986" s="50"/>
      <c r="C986" s="169" t="s">
        <v>1431</v>
      </c>
      <c r="D986" s="169" t="s">
        <v>643</v>
      </c>
      <c r="E986" s="170" t="s">
        <v>1432</v>
      </c>
      <c r="F986" s="171" t="s">
        <v>1433</v>
      </c>
      <c r="G986" s="172" t="s">
        <v>251</v>
      </c>
      <c r="H986" s="173">
        <v>531.18499999999995</v>
      </c>
      <c r="I986" s="34"/>
      <c r="J986" s="174">
        <f>ROUND(I986*H986,0)</f>
        <v>0</v>
      </c>
      <c r="K986" s="171" t="s">
        <v>252</v>
      </c>
      <c r="L986" s="175"/>
      <c r="M986" s="176" t="s">
        <v>1</v>
      </c>
      <c r="N986" s="177" t="s">
        <v>42</v>
      </c>
      <c r="P986" s="151">
        <f>O986*H986</f>
        <v>0</v>
      </c>
      <c r="Q986" s="151">
        <v>2.3999999999999998E-3</v>
      </c>
      <c r="R986" s="151">
        <f>Q986*H986</f>
        <v>1.2748439999999999</v>
      </c>
      <c r="S986" s="151">
        <v>0</v>
      </c>
      <c r="T986" s="152">
        <f>S986*H986</f>
        <v>0</v>
      </c>
      <c r="AR986" s="28" t="s">
        <v>470</v>
      </c>
      <c r="AT986" s="28" t="s">
        <v>643</v>
      </c>
      <c r="AU986" s="28" t="s">
        <v>86</v>
      </c>
      <c r="AY986" s="17" t="s">
        <v>246</v>
      </c>
      <c r="BE986" s="29">
        <f>IF(N986="základní",J986,0)</f>
        <v>0</v>
      </c>
      <c r="BF986" s="29">
        <f>IF(N986="snížená",J986,0)</f>
        <v>0</v>
      </c>
      <c r="BG986" s="29">
        <f>IF(N986="zákl. přenesená",J986,0)</f>
        <v>0</v>
      </c>
      <c r="BH986" s="29">
        <f>IF(N986="sníž. přenesená",J986,0)</f>
        <v>0</v>
      </c>
      <c r="BI986" s="29">
        <f>IF(N986="nulová",J986,0)</f>
        <v>0</v>
      </c>
      <c r="BJ986" s="17" t="s">
        <v>8</v>
      </c>
      <c r="BK986" s="29">
        <f>ROUND(I986*H986,0)</f>
        <v>0</v>
      </c>
      <c r="BL986" s="17" t="s">
        <v>364</v>
      </c>
      <c r="BM986" s="28" t="s">
        <v>1434</v>
      </c>
    </row>
    <row r="987" spans="2:65" s="12" customFormat="1" x14ac:dyDescent="0.2">
      <c r="B987" s="153"/>
      <c r="D987" s="154" t="s">
        <v>255</v>
      </c>
      <c r="E987" s="30" t="s">
        <v>1</v>
      </c>
      <c r="F987" s="155" t="s">
        <v>1435</v>
      </c>
      <c r="H987" s="156">
        <v>531.18499999999995</v>
      </c>
      <c r="L987" s="153"/>
      <c r="M987" s="157"/>
      <c r="T987" s="158"/>
      <c r="AT987" s="30" t="s">
        <v>255</v>
      </c>
      <c r="AU987" s="30" t="s">
        <v>86</v>
      </c>
      <c r="AV987" s="12" t="s">
        <v>86</v>
      </c>
      <c r="AW987" s="12" t="s">
        <v>33</v>
      </c>
      <c r="AX987" s="12" t="s">
        <v>8</v>
      </c>
      <c r="AY987" s="30" t="s">
        <v>246</v>
      </c>
    </row>
    <row r="988" spans="2:65" s="1" customFormat="1" ht="33" customHeight="1" x14ac:dyDescent="0.2">
      <c r="B988" s="50"/>
      <c r="C988" s="143" t="s">
        <v>1436</v>
      </c>
      <c r="D988" s="143" t="s">
        <v>248</v>
      </c>
      <c r="E988" s="144" t="s">
        <v>1437</v>
      </c>
      <c r="F988" s="145" t="s">
        <v>1438</v>
      </c>
      <c r="G988" s="146" t="s">
        <v>251</v>
      </c>
      <c r="H988" s="147">
        <v>11.6</v>
      </c>
      <c r="I988" s="27"/>
      <c r="J988" s="148">
        <f>ROUND(I988*H988,0)</f>
        <v>0</v>
      </c>
      <c r="K988" s="145" t="s">
        <v>252</v>
      </c>
      <c r="L988" s="50"/>
      <c r="M988" s="149" t="s">
        <v>1</v>
      </c>
      <c r="N988" s="150" t="s">
        <v>42</v>
      </c>
      <c r="P988" s="151">
        <f>O988*H988</f>
        <v>0</v>
      </c>
      <c r="Q988" s="151">
        <v>0</v>
      </c>
      <c r="R988" s="151">
        <f>Q988*H988</f>
        <v>0</v>
      </c>
      <c r="S988" s="151">
        <v>0</v>
      </c>
      <c r="T988" s="152">
        <f>S988*H988</f>
        <v>0</v>
      </c>
      <c r="AR988" s="28" t="s">
        <v>364</v>
      </c>
      <c r="AT988" s="28" t="s">
        <v>248</v>
      </c>
      <c r="AU988" s="28" t="s">
        <v>86</v>
      </c>
      <c r="AY988" s="17" t="s">
        <v>246</v>
      </c>
      <c r="BE988" s="29">
        <f>IF(N988="základní",J988,0)</f>
        <v>0</v>
      </c>
      <c r="BF988" s="29">
        <f>IF(N988="snížená",J988,0)</f>
        <v>0</v>
      </c>
      <c r="BG988" s="29">
        <f>IF(N988="zákl. přenesená",J988,0)</f>
        <v>0</v>
      </c>
      <c r="BH988" s="29">
        <f>IF(N988="sníž. přenesená",J988,0)</f>
        <v>0</v>
      </c>
      <c r="BI988" s="29">
        <f>IF(N988="nulová",J988,0)</f>
        <v>0</v>
      </c>
      <c r="BJ988" s="17" t="s">
        <v>8</v>
      </c>
      <c r="BK988" s="29">
        <f>ROUND(I988*H988,0)</f>
        <v>0</v>
      </c>
      <c r="BL988" s="17" t="s">
        <v>364</v>
      </c>
      <c r="BM988" s="28" t="s">
        <v>1439</v>
      </c>
    </row>
    <row r="989" spans="2:65" s="12" customFormat="1" x14ac:dyDescent="0.2">
      <c r="B989" s="153"/>
      <c r="D989" s="154" t="s">
        <v>255</v>
      </c>
      <c r="E989" s="30" t="s">
        <v>1</v>
      </c>
      <c r="F989" s="155" t="s">
        <v>1440</v>
      </c>
      <c r="H989" s="156">
        <v>11.6</v>
      </c>
      <c r="L989" s="153"/>
      <c r="M989" s="157"/>
      <c r="T989" s="158"/>
      <c r="AT989" s="30" t="s">
        <v>255</v>
      </c>
      <c r="AU989" s="30" t="s">
        <v>86</v>
      </c>
      <c r="AV989" s="12" t="s">
        <v>86</v>
      </c>
      <c r="AW989" s="12" t="s">
        <v>33</v>
      </c>
      <c r="AX989" s="12" t="s">
        <v>77</v>
      </c>
      <c r="AY989" s="30" t="s">
        <v>246</v>
      </c>
    </row>
    <row r="990" spans="2:65" s="13" customFormat="1" x14ac:dyDescent="0.2">
      <c r="B990" s="159"/>
      <c r="D990" s="154" t="s">
        <v>255</v>
      </c>
      <c r="E990" s="32" t="s">
        <v>1</v>
      </c>
      <c r="F990" s="160" t="s">
        <v>262</v>
      </c>
      <c r="H990" s="161">
        <v>11.6</v>
      </c>
      <c r="L990" s="159"/>
      <c r="M990" s="162"/>
      <c r="T990" s="163"/>
      <c r="AT990" s="32" t="s">
        <v>255</v>
      </c>
      <c r="AU990" s="32" t="s">
        <v>86</v>
      </c>
      <c r="AV990" s="13" t="s">
        <v>263</v>
      </c>
      <c r="AW990" s="13" t="s">
        <v>33</v>
      </c>
      <c r="AX990" s="13" t="s">
        <v>8</v>
      </c>
      <c r="AY990" s="32" t="s">
        <v>246</v>
      </c>
    </row>
    <row r="991" spans="2:65" s="1" customFormat="1" ht="24.2" customHeight="1" x14ac:dyDescent="0.2">
      <c r="B991" s="50"/>
      <c r="C991" s="169" t="s">
        <v>1441</v>
      </c>
      <c r="D991" s="169" t="s">
        <v>643</v>
      </c>
      <c r="E991" s="170" t="s">
        <v>1442</v>
      </c>
      <c r="F991" s="171" t="s">
        <v>1443</v>
      </c>
      <c r="G991" s="172" t="s">
        <v>251</v>
      </c>
      <c r="H991" s="173">
        <v>6.09</v>
      </c>
      <c r="I991" s="34"/>
      <c r="J991" s="174">
        <f>ROUND(I991*H991,0)</f>
        <v>0</v>
      </c>
      <c r="K991" s="171" t="s">
        <v>252</v>
      </c>
      <c r="L991" s="175"/>
      <c r="M991" s="176" t="s">
        <v>1</v>
      </c>
      <c r="N991" s="177" t="s">
        <v>42</v>
      </c>
      <c r="P991" s="151">
        <f>O991*H991</f>
        <v>0</v>
      </c>
      <c r="Q991" s="151">
        <v>2.0999999999999999E-3</v>
      </c>
      <c r="R991" s="151">
        <f>Q991*H991</f>
        <v>1.2788999999999998E-2</v>
      </c>
      <c r="S991" s="151">
        <v>0</v>
      </c>
      <c r="T991" s="152">
        <f>S991*H991</f>
        <v>0</v>
      </c>
      <c r="AR991" s="28" t="s">
        <v>470</v>
      </c>
      <c r="AT991" s="28" t="s">
        <v>643</v>
      </c>
      <c r="AU991" s="28" t="s">
        <v>86</v>
      </c>
      <c r="AY991" s="17" t="s">
        <v>246</v>
      </c>
      <c r="BE991" s="29">
        <f>IF(N991="základní",J991,0)</f>
        <v>0</v>
      </c>
      <c r="BF991" s="29">
        <f>IF(N991="snížená",J991,0)</f>
        <v>0</v>
      </c>
      <c r="BG991" s="29">
        <f>IF(N991="zákl. přenesená",J991,0)</f>
        <v>0</v>
      </c>
      <c r="BH991" s="29">
        <f>IF(N991="sníž. přenesená",J991,0)</f>
        <v>0</v>
      </c>
      <c r="BI991" s="29">
        <f>IF(N991="nulová",J991,0)</f>
        <v>0</v>
      </c>
      <c r="BJ991" s="17" t="s">
        <v>8</v>
      </c>
      <c r="BK991" s="29">
        <f>ROUND(I991*H991,0)</f>
        <v>0</v>
      </c>
      <c r="BL991" s="17" t="s">
        <v>364</v>
      </c>
      <c r="BM991" s="28" t="s">
        <v>1444</v>
      </c>
    </row>
    <row r="992" spans="2:65" s="12" customFormat="1" x14ac:dyDescent="0.2">
      <c r="B992" s="153"/>
      <c r="D992" s="154" t="s">
        <v>255</v>
      </c>
      <c r="E992" s="30" t="s">
        <v>1</v>
      </c>
      <c r="F992" s="155" t="s">
        <v>1445</v>
      </c>
      <c r="H992" s="156">
        <v>6.09</v>
      </c>
      <c r="L992" s="153"/>
      <c r="M992" s="157"/>
      <c r="T992" s="158"/>
      <c r="AT992" s="30" t="s">
        <v>255</v>
      </c>
      <c r="AU992" s="30" t="s">
        <v>86</v>
      </c>
      <c r="AV992" s="12" t="s">
        <v>86</v>
      </c>
      <c r="AW992" s="12" t="s">
        <v>33</v>
      </c>
      <c r="AX992" s="12" t="s">
        <v>77</v>
      </c>
      <c r="AY992" s="30" t="s">
        <v>246</v>
      </c>
    </row>
    <row r="993" spans="2:65" s="13" customFormat="1" x14ac:dyDescent="0.2">
      <c r="B993" s="159"/>
      <c r="D993" s="154" t="s">
        <v>255</v>
      </c>
      <c r="E993" s="32" t="s">
        <v>1</v>
      </c>
      <c r="F993" s="160" t="s">
        <v>262</v>
      </c>
      <c r="H993" s="161">
        <v>6.09</v>
      </c>
      <c r="L993" s="159"/>
      <c r="M993" s="162"/>
      <c r="T993" s="163"/>
      <c r="AT993" s="32" t="s">
        <v>255</v>
      </c>
      <c r="AU993" s="32" t="s">
        <v>86</v>
      </c>
      <c r="AV993" s="13" t="s">
        <v>263</v>
      </c>
      <c r="AW993" s="13" t="s">
        <v>33</v>
      </c>
      <c r="AX993" s="13" t="s">
        <v>8</v>
      </c>
      <c r="AY993" s="32" t="s">
        <v>246</v>
      </c>
    </row>
    <row r="994" spans="2:65" s="1" customFormat="1" ht="24.2" customHeight="1" x14ac:dyDescent="0.2">
      <c r="B994" s="50"/>
      <c r="C994" s="169" t="s">
        <v>1446</v>
      </c>
      <c r="D994" s="169" t="s">
        <v>643</v>
      </c>
      <c r="E994" s="170" t="s">
        <v>1447</v>
      </c>
      <c r="F994" s="171" t="s">
        <v>1448</v>
      </c>
      <c r="G994" s="172" t="s">
        <v>251</v>
      </c>
      <c r="H994" s="173">
        <v>6.09</v>
      </c>
      <c r="I994" s="34"/>
      <c r="J994" s="174">
        <f>ROUND(I994*H994,0)</f>
        <v>0</v>
      </c>
      <c r="K994" s="171" t="s">
        <v>252</v>
      </c>
      <c r="L994" s="175"/>
      <c r="M994" s="176" t="s">
        <v>1</v>
      </c>
      <c r="N994" s="177" t="s">
        <v>42</v>
      </c>
      <c r="P994" s="151">
        <f>O994*H994</f>
        <v>0</v>
      </c>
      <c r="Q994" s="151">
        <v>3.5000000000000001E-3</v>
      </c>
      <c r="R994" s="151">
        <f>Q994*H994</f>
        <v>2.1315000000000001E-2</v>
      </c>
      <c r="S994" s="151">
        <v>0</v>
      </c>
      <c r="T994" s="152">
        <f>S994*H994</f>
        <v>0</v>
      </c>
      <c r="AR994" s="28" t="s">
        <v>470</v>
      </c>
      <c r="AT994" s="28" t="s">
        <v>643</v>
      </c>
      <c r="AU994" s="28" t="s">
        <v>86</v>
      </c>
      <c r="AY994" s="17" t="s">
        <v>246</v>
      </c>
      <c r="BE994" s="29">
        <f>IF(N994="základní",J994,0)</f>
        <v>0</v>
      </c>
      <c r="BF994" s="29">
        <f>IF(N994="snížená",J994,0)</f>
        <v>0</v>
      </c>
      <c r="BG994" s="29">
        <f>IF(N994="zákl. přenesená",J994,0)</f>
        <v>0</v>
      </c>
      <c r="BH994" s="29">
        <f>IF(N994="sníž. přenesená",J994,0)</f>
        <v>0</v>
      </c>
      <c r="BI994" s="29">
        <f>IF(N994="nulová",J994,0)</f>
        <v>0</v>
      </c>
      <c r="BJ994" s="17" t="s">
        <v>8</v>
      </c>
      <c r="BK994" s="29">
        <f>ROUND(I994*H994,0)</f>
        <v>0</v>
      </c>
      <c r="BL994" s="17" t="s">
        <v>364</v>
      </c>
      <c r="BM994" s="28" t="s">
        <v>1449</v>
      </c>
    </row>
    <row r="995" spans="2:65" s="12" customFormat="1" x14ac:dyDescent="0.2">
      <c r="B995" s="153"/>
      <c r="D995" s="154" t="s">
        <v>255</v>
      </c>
      <c r="E995" s="30" t="s">
        <v>1</v>
      </c>
      <c r="F995" s="155" t="s">
        <v>1445</v>
      </c>
      <c r="H995" s="156">
        <v>6.09</v>
      </c>
      <c r="L995" s="153"/>
      <c r="M995" s="157"/>
      <c r="T995" s="158"/>
      <c r="AT995" s="30" t="s">
        <v>255</v>
      </c>
      <c r="AU995" s="30" t="s">
        <v>86</v>
      </c>
      <c r="AV995" s="12" t="s">
        <v>86</v>
      </c>
      <c r="AW995" s="12" t="s">
        <v>33</v>
      </c>
      <c r="AX995" s="12" t="s">
        <v>8</v>
      </c>
      <c r="AY995" s="30" t="s">
        <v>246</v>
      </c>
    </row>
    <row r="996" spans="2:65" s="1" customFormat="1" ht="24.2" customHeight="1" x14ac:dyDescent="0.2">
      <c r="B996" s="50"/>
      <c r="C996" s="143" t="s">
        <v>1450</v>
      </c>
      <c r="D996" s="143" t="s">
        <v>248</v>
      </c>
      <c r="E996" s="144" t="s">
        <v>1451</v>
      </c>
      <c r="F996" s="145" t="s">
        <v>1452</v>
      </c>
      <c r="G996" s="146" t="s">
        <v>251</v>
      </c>
      <c r="H996" s="147">
        <v>507.09</v>
      </c>
      <c r="I996" s="27"/>
      <c r="J996" s="148">
        <f>ROUND(I996*H996,0)</f>
        <v>0</v>
      </c>
      <c r="K996" s="145" t="s">
        <v>252</v>
      </c>
      <c r="L996" s="50"/>
      <c r="M996" s="149" t="s">
        <v>1</v>
      </c>
      <c r="N996" s="150" t="s">
        <v>42</v>
      </c>
      <c r="P996" s="151">
        <f>O996*H996</f>
        <v>0</v>
      </c>
      <c r="Q996" s="151">
        <v>0</v>
      </c>
      <c r="R996" s="151">
        <f>Q996*H996</f>
        <v>0</v>
      </c>
      <c r="S996" s="151">
        <v>0</v>
      </c>
      <c r="T996" s="152">
        <f>S996*H996</f>
        <v>0</v>
      </c>
      <c r="AR996" s="28" t="s">
        <v>364</v>
      </c>
      <c r="AT996" s="28" t="s">
        <v>248</v>
      </c>
      <c r="AU996" s="28" t="s">
        <v>86</v>
      </c>
      <c r="AY996" s="17" t="s">
        <v>246</v>
      </c>
      <c r="BE996" s="29">
        <f>IF(N996="základní",J996,0)</f>
        <v>0</v>
      </c>
      <c r="BF996" s="29">
        <f>IF(N996="snížená",J996,0)</f>
        <v>0</v>
      </c>
      <c r="BG996" s="29">
        <f>IF(N996="zákl. přenesená",J996,0)</f>
        <v>0</v>
      </c>
      <c r="BH996" s="29">
        <f>IF(N996="sníž. přenesená",J996,0)</f>
        <v>0</v>
      </c>
      <c r="BI996" s="29">
        <f>IF(N996="nulová",J996,0)</f>
        <v>0</v>
      </c>
      <c r="BJ996" s="17" t="s">
        <v>8</v>
      </c>
      <c r="BK996" s="29">
        <f>ROUND(I996*H996,0)</f>
        <v>0</v>
      </c>
      <c r="BL996" s="17" t="s">
        <v>364</v>
      </c>
      <c r="BM996" s="28" t="s">
        <v>1453</v>
      </c>
    </row>
    <row r="997" spans="2:65" s="12" customFormat="1" x14ac:dyDescent="0.2">
      <c r="B997" s="153"/>
      <c r="D997" s="154" t="s">
        <v>255</v>
      </c>
      <c r="E997" s="30" t="s">
        <v>1</v>
      </c>
      <c r="F997" s="155" t="s">
        <v>167</v>
      </c>
      <c r="H997" s="156">
        <v>1.2</v>
      </c>
      <c r="L997" s="153"/>
      <c r="M997" s="157"/>
      <c r="T997" s="158"/>
      <c r="AT997" s="30" t="s">
        <v>255</v>
      </c>
      <c r="AU997" s="30" t="s">
        <v>86</v>
      </c>
      <c r="AV997" s="12" t="s">
        <v>86</v>
      </c>
      <c r="AW997" s="12" t="s">
        <v>33</v>
      </c>
      <c r="AX997" s="12" t="s">
        <v>77</v>
      </c>
      <c r="AY997" s="30" t="s">
        <v>246</v>
      </c>
    </row>
    <row r="998" spans="2:65" s="12" customFormat="1" x14ac:dyDescent="0.2">
      <c r="B998" s="153"/>
      <c r="D998" s="154" t="s">
        <v>255</v>
      </c>
      <c r="E998" s="30" t="s">
        <v>1</v>
      </c>
      <c r="F998" s="155" t="s">
        <v>172</v>
      </c>
      <c r="H998" s="156">
        <v>505.89</v>
      </c>
      <c r="L998" s="153"/>
      <c r="M998" s="157"/>
      <c r="T998" s="158"/>
      <c r="AT998" s="30" t="s">
        <v>255</v>
      </c>
      <c r="AU998" s="30" t="s">
        <v>86</v>
      </c>
      <c r="AV998" s="12" t="s">
        <v>86</v>
      </c>
      <c r="AW998" s="12" t="s">
        <v>33</v>
      </c>
      <c r="AX998" s="12" t="s">
        <v>77</v>
      </c>
      <c r="AY998" s="30" t="s">
        <v>246</v>
      </c>
    </row>
    <row r="999" spans="2:65" s="13" customFormat="1" x14ac:dyDescent="0.2">
      <c r="B999" s="159"/>
      <c r="D999" s="154" t="s">
        <v>255</v>
      </c>
      <c r="E999" s="32" t="s">
        <v>1</v>
      </c>
      <c r="F999" s="160" t="s">
        <v>262</v>
      </c>
      <c r="H999" s="161">
        <v>507.09</v>
      </c>
      <c r="L999" s="159"/>
      <c r="M999" s="162"/>
      <c r="T999" s="163"/>
      <c r="AT999" s="32" t="s">
        <v>255</v>
      </c>
      <c r="AU999" s="32" t="s">
        <v>86</v>
      </c>
      <c r="AV999" s="13" t="s">
        <v>263</v>
      </c>
      <c r="AW999" s="13" t="s">
        <v>33</v>
      </c>
      <c r="AX999" s="13" t="s">
        <v>8</v>
      </c>
      <c r="AY999" s="32" t="s">
        <v>246</v>
      </c>
    </row>
    <row r="1000" spans="2:65" s="1" customFormat="1" ht="24.2" customHeight="1" x14ac:dyDescent="0.2">
      <c r="B1000" s="50"/>
      <c r="C1000" s="169" t="s">
        <v>1454</v>
      </c>
      <c r="D1000" s="169" t="s">
        <v>643</v>
      </c>
      <c r="E1000" s="170" t="s">
        <v>1411</v>
      </c>
      <c r="F1000" s="171" t="s">
        <v>1412</v>
      </c>
      <c r="G1000" s="172" t="s">
        <v>251</v>
      </c>
      <c r="H1000" s="173">
        <v>557.79899999999998</v>
      </c>
      <c r="I1000" s="34"/>
      <c r="J1000" s="174">
        <f>ROUND(I1000*H1000,0)</f>
        <v>0</v>
      </c>
      <c r="K1000" s="171" t="s">
        <v>252</v>
      </c>
      <c r="L1000" s="175"/>
      <c r="M1000" s="176" t="s">
        <v>1</v>
      </c>
      <c r="N1000" s="177" t="s">
        <v>42</v>
      </c>
      <c r="P1000" s="151">
        <f>O1000*H1000</f>
        <v>0</v>
      </c>
      <c r="Q1000" s="151">
        <v>2.9999999999999997E-4</v>
      </c>
      <c r="R1000" s="151">
        <f>Q1000*H1000</f>
        <v>0.16733969999999998</v>
      </c>
      <c r="S1000" s="151">
        <v>0</v>
      </c>
      <c r="T1000" s="152">
        <f>S1000*H1000</f>
        <v>0</v>
      </c>
      <c r="AR1000" s="28" t="s">
        <v>470</v>
      </c>
      <c r="AT1000" s="28" t="s">
        <v>643</v>
      </c>
      <c r="AU1000" s="28" t="s">
        <v>86</v>
      </c>
      <c r="AY1000" s="17" t="s">
        <v>246</v>
      </c>
      <c r="BE1000" s="29">
        <f>IF(N1000="základní",J1000,0)</f>
        <v>0</v>
      </c>
      <c r="BF1000" s="29">
        <f>IF(N1000="snížená",J1000,0)</f>
        <v>0</v>
      </c>
      <c r="BG1000" s="29">
        <f>IF(N1000="zákl. přenesená",J1000,0)</f>
        <v>0</v>
      </c>
      <c r="BH1000" s="29">
        <f>IF(N1000="sníž. přenesená",J1000,0)</f>
        <v>0</v>
      </c>
      <c r="BI1000" s="29">
        <f>IF(N1000="nulová",J1000,0)</f>
        <v>0</v>
      </c>
      <c r="BJ1000" s="17" t="s">
        <v>8</v>
      </c>
      <c r="BK1000" s="29">
        <f>ROUND(I1000*H1000,0)</f>
        <v>0</v>
      </c>
      <c r="BL1000" s="17" t="s">
        <v>364</v>
      </c>
      <c r="BM1000" s="28" t="s">
        <v>1455</v>
      </c>
    </row>
    <row r="1001" spans="2:65" s="12" customFormat="1" x14ac:dyDescent="0.2">
      <c r="B1001" s="153"/>
      <c r="D1001" s="154" t="s">
        <v>255</v>
      </c>
      <c r="E1001" s="30" t="s">
        <v>1</v>
      </c>
      <c r="F1001" s="155" t="s">
        <v>1456</v>
      </c>
      <c r="H1001" s="156">
        <v>1.32</v>
      </c>
      <c r="L1001" s="153"/>
      <c r="M1001" s="157"/>
      <c r="T1001" s="158"/>
      <c r="AT1001" s="30" t="s">
        <v>255</v>
      </c>
      <c r="AU1001" s="30" t="s">
        <v>86</v>
      </c>
      <c r="AV1001" s="12" t="s">
        <v>86</v>
      </c>
      <c r="AW1001" s="12" t="s">
        <v>33</v>
      </c>
      <c r="AX1001" s="12" t="s">
        <v>77</v>
      </c>
      <c r="AY1001" s="30" t="s">
        <v>246</v>
      </c>
    </row>
    <row r="1002" spans="2:65" s="12" customFormat="1" x14ac:dyDescent="0.2">
      <c r="B1002" s="153"/>
      <c r="D1002" s="154" t="s">
        <v>255</v>
      </c>
      <c r="E1002" s="30" t="s">
        <v>1</v>
      </c>
      <c r="F1002" s="155" t="s">
        <v>1457</v>
      </c>
      <c r="H1002" s="156">
        <v>556.47900000000004</v>
      </c>
      <c r="L1002" s="153"/>
      <c r="M1002" s="157"/>
      <c r="T1002" s="158"/>
      <c r="AT1002" s="30" t="s">
        <v>255</v>
      </c>
      <c r="AU1002" s="30" t="s">
        <v>86</v>
      </c>
      <c r="AV1002" s="12" t="s">
        <v>86</v>
      </c>
      <c r="AW1002" s="12" t="s">
        <v>33</v>
      </c>
      <c r="AX1002" s="12" t="s">
        <v>77</v>
      </c>
      <c r="AY1002" s="30" t="s">
        <v>246</v>
      </c>
    </row>
    <row r="1003" spans="2:65" s="13" customFormat="1" x14ac:dyDescent="0.2">
      <c r="B1003" s="159"/>
      <c r="D1003" s="154" t="s">
        <v>255</v>
      </c>
      <c r="E1003" s="32" t="s">
        <v>1</v>
      </c>
      <c r="F1003" s="160" t="s">
        <v>262</v>
      </c>
      <c r="H1003" s="161">
        <v>557.79899999999998</v>
      </c>
      <c r="L1003" s="159"/>
      <c r="M1003" s="162"/>
      <c r="T1003" s="163"/>
      <c r="AT1003" s="32" t="s">
        <v>255</v>
      </c>
      <c r="AU1003" s="32" t="s">
        <v>86</v>
      </c>
      <c r="AV1003" s="13" t="s">
        <v>263</v>
      </c>
      <c r="AW1003" s="13" t="s">
        <v>33</v>
      </c>
      <c r="AX1003" s="13" t="s">
        <v>8</v>
      </c>
      <c r="AY1003" s="32" t="s">
        <v>246</v>
      </c>
    </row>
    <row r="1004" spans="2:65" s="1" customFormat="1" ht="37.9" customHeight="1" x14ac:dyDescent="0.2">
      <c r="B1004" s="50"/>
      <c r="C1004" s="143" t="s">
        <v>1458</v>
      </c>
      <c r="D1004" s="143" t="s">
        <v>248</v>
      </c>
      <c r="E1004" s="144" t="s">
        <v>1459</v>
      </c>
      <c r="F1004" s="145" t="s">
        <v>1460</v>
      </c>
      <c r="G1004" s="146" t="s">
        <v>274</v>
      </c>
      <c r="H1004" s="147">
        <v>1.25</v>
      </c>
      <c r="I1004" s="27"/>
      <c r="J1004" s="148">
        <f>ROUND(I1004*H1004,0)</f>
        <v>0</v>
      </c>
      <c r="K1004" s="145" t="s">
        <v>252</v>
      </c>
      <c r="L1004" s="50"/>
      <c r="M1004" s="149" t="s">
        <v>1</v>
      </c>
      <c r="N1004" s="150" t="s">
        <v>42</v>
      </c>
      <c r="P1004" s="151">
        <f>O1004*H1004</f>
        <v>0</v>
      </c>
      <c r="Q1004" s="151">
        <v>6.5359999999999995E-4</v>
      </c>
      <c r="R1004" s="151">
        <f>Q1004*H1004</f>
        <v>8.1699999999999991E-4</v>
      </c>
      <c r="S1004" s="151">
        <v>0</v>
      </c>
      <c r="T1004" s="152">
        <f>S1004*H1004</f>
        <v>0</v>
      </c>
      <c r="AR1004" s="28" t="s">
        <v>364</v>
      </c>
      <c r="AT1004" s="28" t="s">
        <v>248</v>
      </c>
      <c r="AU1004" s="28" t="s">
        <v>86</v>
      </c>
      <c r="AY1004" s="17" t="s">
        <v>246</v>
      </c>
      <c r="BE1004" s="29">
        <f>IF(N1004="základní",J1004,0)</f>
        <v>0</v>
      </c>
      <c r="BF1004" s="29">
        <f>IF(N1004="snížená",J1004,0)</f>
        <v>0</v>
      </c>
      <c r="BG1004" s="29">
        <f>IF(N1004="zákl. přenesená",J1004,0)</f>
        <v>0</v>
      </c>
      <c r="BH1004" s="29">
        <f>IF(N1004="sníž. přenesená",J1004,0)</f>
        <v>0</v>
      </c>
      <c r="BI1004" s="29">
        <f>IF(N1004="nulová",J1004,0)</f>
        <v>0</v>
      </c>
      <c r="BJ1004" s="17" t="s">
        <v>8</v>
      </c>
      <c r="BK1004" s="29">
        <f>ROUND(I1004*H1004,0)</f>
        <v>0</v>
      </c>
      <c r="BL1004" s="17" t="s">
        <v>364</v>
      </c>
      <c r="BM1004" s="28" t="s">
        <v>1461</v>
      </c>
    </row>
    <row r="1005" spans="2:65" s="12" customFormat="1" x14ac:dyDescent="0.2">
      <c r="B1005" s="153"/>
      <c r="D1005" s="154" t="s">
        <v>255</v>
      </c>
      <c r="E1005" s="30" t="s">
        <v>1</v>
      </c>
      <c r="F1005" s="155" t="s">
        <v>1462</v>
      </c>
      <c r="H1005" s="156">
        <v>1.25</v>
      </c>
      <c r="L1005" s="153"/>
      <c r="M1005" s="157"/>
      <c r="T1005" s="158"/>
      <c r="AT1005" s="30" t="s">
        <v>255</v>
      </c>
      <c r="AU1005" s="30" t="s">
        <v>86</v>
      </c>
      <c r="AV1005" s="12" t="s">
        <v>86</v>
      </c>
      <c r="AW1005" s="12" t="s">
        <v>33</v>
      </c>
      <c r="AX1005" s="12" t="s">
        <v>8</v>
      </c>
      <c r="AY1005" s="30" t="s">
        <v>246</v>
      </c>
    </row>
    <row r="1006" spans="2:65" s="1" customFormat="1" ht="37.9" customHeight="1" x14ac:dyDescent="0.2">
      <c r="B1006" s="50"/>
      <c r="C1006" s="169" t="s">
        <v>1463</v>
      </c>
      <c r="D1006" s="169" t="s">
        <v>643</v>
      </c>
      <c r="E1006" s="170" t="s">
        <v>1464</v>
      </c>
      <c r="F1006" s="171" t="s">
        <v>1465</v>
      </c>
      <c r="G1006" s="172" t="s">
        <v>274</v>
      </c>
      <c r="H1006" s="173">
        <v>1.5</v>
      </c>
      <c r="I1006" s="34"/>
      <c r="J1006" s="174">
        <f>ROUND(I1006*H1006,0)</f>
        <v>0</v>
      </c>
      <c r="K1006" s="171" t="s">
        <v>252</v>
      </c>
      <c r="L1006" s="175"/>
      <c r="M1006" s="176" t="s">
        <v>1</v>
      </c>
      <c r="N1006" s="177" t="s">
        <v>42</v>
      </c>
      <c r="P1006" s="151">
        <f>O1006*H1006</f>
        <v>0</v>
      </c>
      <c r="Q1006" s="151">
        <v>8.6400000000000001E-3</v>
      </c>
      <c r="R1006" s="151">
        <f>Q1006*H1006</f>
        <v>1.2959999999999999E-2</v>
      </c>
      <c r="S1006" s="151">
        <v>0</v>
      </c>
      <c r="T1006" s="152">
        <f>S1006*H1006</f>
        <v>0</v>
      </c>
      <c r="AR1006" s="28" t="s">
        <v>470</v>
      </c>
      <c r="AT1006" s="28" t="s">
        <v>643</v>
      </c>
      <c r="AU1006" s="28" t="s">
        <v>86</v>
      </c>
      <c r="AY1006" s="17" t="s">
        <v>246</v>
      </c>
      <c r="BE1006" s="29">
        <f>IF(N1006="základní",J1006,0)</f>
        <v>0</v>
      </c>
      <c r="BF1006" s="29">
        <f>IF(N1006="snížená",J1006,0)</f>
        <v>0</v>
      </c>
      <c r="BG1006" s="29">
        <f>IF(N1006="zákl. přenesená",J1006,0)</f>
        <v>0</v>
      </c>
      <c r="BH1006" s="29">
        <f>IF(N1006="sníž. přenesená",J1006,0)</f>
        <v>0</v>
      </c>
      <c r="BI1006" s="29">
        <f>IF(N1006="nulová",J1006,0)</f>
        <v>0</v>
      </c>
      <c r="BJ1006" s="17" t="s">
        <v>8</v>
      </c>
      <c r="BK1006" s="29">
        <f>ROUND(I1006*H1006,0)</f>
        <v>0</v>
      </c>
      <c r="BL1006" s="17" t="s">
        <v>364</v>
      </c>
      <c r="BM1006" s="28" t="s">
        <v>1466</v>
      </c>
    </row>
    <row r="1007" spans="2:65" s="12" customFormat="1" x14ac:dyDescent="0.2">
      <c r="B1007" s="153"/>
      <c r="D1007" s="154" t="s">
        <v>255</v>
      </c>
      <c r="E1007" s="30" t="s">
        <v>1</v>
      </c>
      <c r="F1007" s="155" t="s">
        <v>1467</v>
      </c>
      <c r="H1007" s="156">
        <v>1.5</v>
      </c>
      <c r="L1007" s="153"/>
      <c r="M1007" s="157"/>
      <c r="T1007" s="158"/>
      <c r="AT1007" s="30" t="s">
        <v>255</v>
      </c>
      <c r="AU1007" s="30" t="s">
        <v>86</v>
      </c>
      <c r="AV1007" s="12" t="s">
        <v>86</v>
      </c>
      <c r="AW1007" s="12" t="s">
        <v>33</v>
      </c>
      <c r="AX1007" s="12" t="s">
        <v>8</v>
      </c>
      <c r="AY1007" s="30" t="s">
        <v>246</v>
      </c>
    </row>
    <row r="1008" spans="2:65" s="1" customFormat="1" ht="33" customHeight="1" x14ac:dyDescent="0.2">
      <c r="B1008" s="50"/>
      <c r="C1008" s="143" t="s">
        <v>1468</v>
      </c>
      <c r="D1008" s="143" t="s">
        <v>248</v>
      </c>
      <c r="E1008" s="144" t="s">
        <v>1469</v>
      </c>
      <c r="F1008" s="145" t="s">
        <v>1470</v>
      </c>
      <c r="G1008" s="146" t="s">
        <v>319</v>
      </c>
      <c r="H1008" s="147">
        <v>1.4930000000000001</v>
      </c>
      <c r="I1008" s="27"/>
      <c r="J1008" s="148">
        <f>ROUND(I1008*H1008,0)</f>
        <v>0</v>
      </c>
      <c r="K1008" s="145" t="s">
        <v>252</v>
      </c>
      <c r="L1008" s="50"/>
      <c r="M1008" s="149" t="s">
        <v>1</v>
      </c>
      <c r="N1008" s="150" t="s">
        <v>42</v>
      </c>
      <c r="P1008" s="151">
        <f>O1008*H1008</f>
        <v>0</v>
      </c>
      <c r="Q1008" s="151">
        <v>0</v>
      </c>
      <c r="R1008" s="151">
        <f>Q1008*H1008</f>
        <v>0</v>
      </c>
      <c r="S1008" s="151">
        <v>0</v>
      </c>
      <c r="T1008" s="152">
        <f>S1008*H1008</f>
        <v>0</v>
      </c>
      <c r="AR1008" s="28" t="s">
        <v>364</v>
      </c>
      <c r="AT1008" s="28" t="s">
        <v>248</v>
      </c>
      <c r="AU1008" s="28" t="s">
        <v>86</v>
      </c>
      <c r="AY1008" s="17" t="s">
        <v>246</v>
      </c>
      <c r="BE1008" s="29">
        <f>IF(N1008="základní",J1008,0)</f>
        <v>0</v>
      </c>
      <c r="BF1008" s="29">
        <f>IF(N1008="snížená",J1008,0)</f>
        <v>0</v>
      </c>
      <c r="BG1008" s="29">
        <f>IF(N1008="zákl. přenesená",J1008,0)</f>
        <v>0</v>
      </c>
      <c r="BH1008" s="29">
        <f>IF(N1008="sníž. přenesená",J1008,0)</f>
        <v>0</v>
      </c>
      <c r="BI1008" s="29">
        <f>IF(N1008="nulová",J1008,0)</f>
        <v>0</v>
      </c>
      <c r="BJ1008" s="17" t="s">
        <v>8</v>
      </c>
      <c r="BK1008" s="29">
        <f>ROUND(I1008*H1008,0)</f>
        <v>0</v>
      </c>
      <c r="BL1008" s="17" t="s">
        <v>364</v>
      </c>
      <c r="BM1008" s="28" t="s">
        <v>1471</v>
      </c>
    </row>
    <row r="1009" spans="2:65" s="11" customFormat="1" ht="22.9" customHeight="1" x14ac:dyDescent="0.2">
      <c r="B1009" s="135"/>
      <c r="D1009" s="24" t="s">
        <v>76</v>
      </c>
      <c r="E1009" s="141" t="s">
        <v>1472</v>
      </c>
      <c r="F1009" s="141" t="s">
        <v>1473</v>
      </c>
      <c r="J1009" s="142">
        <f>BK1009</f>
        <v>0</v>
      </c>
      <c r="L1009" s="135"/>
      <c r="M1009" s="138"/>
      <c r="P1009" s="139">
        <f>SUM(P1010:P1064)</f>
        <v>0</v>
      </c>
      <c r="R1009" s="139">
        <f>SUM(R1010:R1064)</f>
        <v>11.884499530543003</v>
      </c>
      <c r="T1009" s="140">
        <f>SUM(T1010:T1064)</f>
        <v>0</v>
      </c>
      <c r="AR1009" s="24" t="s">
        <v>86</v>
      </c>
      <c r="AT1009" s="25" t="s">
        <v>76</v>
      </c>
      <c r="AU1009" s="25" t="s">
        <v>8</v>
      </c>
      <c r="AY1009" s="24" t="s">
        <v>246</v>
      </c>
      <c r="BK1009" s="26">
        <f>SUM(BK1010:BK1064)</f>
        <v>0</v>
      </c>
    </row>
    <row r="1010" spans="2:65" s="1" customFormat="1" ht="33" customHeight="1" x14ac:dyDescent="0.2">
      <c r="B1010" s="50"/>
      <c r="C1010" s="143" t="s">
        <v>1474</v>
      </c>
      <c r="D1010" s="143" t="s">
        <v>248</v>
      </c>
      <c r="E1010" s="144" t="s">
        <v>1475</v>
      </c>
      <c r="F1010" s="145" t="s">
        <v>1476</v>
      </c>
      <c r="G1010" s="146" t="s">
        <v>280</v>
      </c>
      <c r="H1010" s="147">
        <v>0.13</v>
      </c>
      <c r="I1010" s="27"/>
      <c r="J1010" s="148">
        <f>ROUND(I1010*H1010,0)</f>
        <v>0</v>
      </c>
      <c r="K1010" s="145" t="s">
        <v>252</v>
      </c>
      <c r="L1010" s="50"/>
      <c r="M1010" s="149" t="s">
        <v>1</v>
      </c>
      <c r="N1010" s="150" t="s">
        <v>42</v>
      </c>
      <c r="P1010" s="151">
        <f>O1010*H1010</f>
        <v>0</v>
      </c>
      <c r="Q1010" s="151">
        <v>1.89E-3</v>
      </c>
      <c r="R1010" s="151">
        <f>Q1010*H1010</f>
        <v>2.4570000000000001E-4</v>
      </c>
      <c r="S1010" s="151">
        <v>0</v>
      </c>
      <c r="T1010" s="152">
        <f>S1010*H1010</f>
        <v>0</v>
      </c>
      <c r="AR1010" s="28" t="s">
        <v>364</v>
      </c>
      <c r="AT1010" s="28" t="s">
        <v>248</v>
      </c>
      <c r="AU1010" s="28" t="s">
        <v>86</v>
      </c>
      <c r="AY1010" s="17" t="s">
        <v>246</v>
      </c>
      <c r="BE1010" s="29">
        <f>IF(N1010="základní",J1010,0)</f>
        <v>0</v>
      </c>
      <c r="BF1010" s="29">
        <f>IF(N1010="snížená",J1010,0)</f>
        <v>0</v>
      </c>
      <c r="BG1010" s="29">
        <f>IF(N1010="zákl. přenesená",J1010,0)</f>
        <v>0</v>
      </c>
      <c r="BH1010" s="29">
        <f>IF(N1010="sníž. přenesená",J1010,0)</f>
        <v>0</v>
      </c>
      <c r="BI1010" s="29">
        <f>IF(N1010="nulová",J1010,0)</f>
        <v>0</v>
      </c>
      <c r="BJ1010" s="17" t="s">
        <v>8</v>
      </c>
      <c r="BK1010" s="29">
        <f>ROUND(I1010*H1010,0)</f>
        <v>0</v>
      </c>
      <c r="BL1010" s="17" t="s">
        <v>364</v>
      </c>
      <c r="BM1010" s="28" t="s">
        <v>1477</v>
      </c>
    </row>
    <row r="1011" spans="2:65" s="12" customFormat="1" x14ac:dyDescent="0.2">
      <c r="B1011" s="153"/>
      <c r="D1011" s="154" t="s">
        <v>255</v>
      </c>
      <c r="E1011" s="30" t="s">
        <v>1</v>
      </c>
      <c r="F1011" s="155" t="s">
        <v>1478</v>
      </c>
      <c r="H1011" s="156">
        <v>2.8000000000000001E-2</v>
      </c>
      <c r="L1011" s="153"/>
      <c r="M1011" s="157"/>
      <c r="T1011" s="158"/>
      <c r="AT1011" s="30" t="s">
        <v>255</v>
      </c>
      <c r="AU1011" s="30" t="s">
        <v>86</v>
      </c>
      <c r="AV1011" s="12" t="s">
        <v>86</v>
      </c>
      <c r="AW1011" s="12" t="s">
        <v>33</v>
      </c>
      <c r="AX1011" s="12" t="s">
        <v>77</v>
      </c>
      <c r="AY1011" s="30" t="s">
        <v>246</v>
      </c>
    </row>
    <row r="1012" spans="2:65" s="12" customFormat="1" x14ac:dyDescent="0.2">
      <c r="B1012" s="153"/>
      <c r="D1012" s="154" t="s">
        <v>255</v>
      </c>
      <c r="E1012" s="30" t="s">
        <v>1</v>
      </c>
      <c r="F1012" s="155" t="s">
        <v>1479</v>
      </c>
      <c r="H1012" s="156">
        <v>5.6000000000000001E-2</v>
      </c>
      <c r="L1012" s="153"/>
      <c r="M1012" s="157"/>
      <c r="T1012" s="158"/>
      <c r="AT1012" s="30" t="s">
        <v>255</v>
      </c>
      <c r="AU1012" s="30" t="s">
        <v>86</v>
      </c>
      <c r="AV1012" s="12" t="s">
        <v>86</v>
      </c>
      <c r="AW1012" s="12" t="s">
        <v>33</v>
      </c>
      <c r="AX1012" s="12" t="s">
        <v>77</v>
      </c>
      <c r="AY1012" s="30" t="s">
        <v>246</v>
      </c>
    </row>
    <row r="1013" spans="2:65" s="12" customFormat="1" x14ac:dyDescent="0.2">
      <c r="B1013" s="153"/>
      <c r="D1013" s="154" t="s">
        <v>255</v>
      </c>
      <c r="E1013" s="30" t="s">
        <v>1</v>
      </c>
      <c r="F1013" s="155" t="s">
        <v>1480</v>
      </c>
      <c r="H1013" s="156">
        <v>4.5999999999999999E-2</v>
      </c>
      <c r="L1013" s="153"/>
      <c r="M1013" s="157"/>
      <c r="T1013" s="158"/>
      <c r="AT1013" s="30" t="s">
        <v>255</v>
      </c>
      <c r="AU1013" s="30" t="s">
        <v>86</v>
      </c>
      <c r="AV1013" s="12" t="s">
        <v>86</v>
      </c>
      <c r="AW1013" s="12" t="s">
        <v>33</v>
      </c>
      <c r="AX1013" s="12" t="s">
        <v>77</v>
      </c>
      <c r="AY1013" s="30" t="s">
        <v>246</v>
      </c>
    </row>
    <row r="1014" spans="2:65" s="13" customFormat="1" x14ac:dyDescent="0.2">
      <c r="B1014" s="159"/>
      <c r="D1014" s="154" t="s">
        <v>255</v>
      </c>
      <c r="E1014" s="32" t="s">
        <v>1</v>
      </c>
      <c r="F1014" s="160" t="s">
        <v>262</v>
      </c>
      <c r="H1014" s="161">
        <v>0.13</v>
      </c>
      <c r="L1014" s="159"/>
      <c r="M1014" s="162"/>
      <c r="T1014" s="163"/>
      <c r="AT1014" s="32" t="s">
        <v>255</v>
      </c>
      <c r="AU1014" s="32" t="s">
        <v>86</v>
      </c>
      <c r="AV1014" s="13" t="s">
        <v>263</v>
      </c>
      <c r="AW1014" s="13" t="s">
        <v>33</v>
      </c>
      <c r="AX1014" s="13" t="s">
        <v>77</v>
      </c>
      <c r="AY1014" s="32" t="s">
        <v>246</v>
      </c>
    </row>
    <row r="1015" spans="2:65" s="14" customFormat="1" x14ac:dyDescent="0.2">
      <c r="B1015" s="164"/>
      <c r="D1015" s="154" t="s">
        <v>255</v>
      </c>
      <c r="E1015" s="33" t="s">
        <v>1</v>
      </c>
      <c r="F1015" s="165" t="s">
        <v>301</v>
      </c>
      <c r="H1015" s="166">
        <v>0.13</v>
      </c>
      <c r="L1015" s="164"/>
      <c r="M1015" s="167"/>
      <c r="T1015" s="168"/>
      <c r="AT1015" s="33" t="s">
        <v>255</v>
      </c>
      <c r="AU1015" s="33" t="s">
        <v>86</v>
      </c>
      <c r="AV1015" s="14" t="s">
        <v>253</v>
      </c>
      <c r="AW1015" s="14" t="s">
        <v>33</v>
      </c>
      <c r="AX1015" s="14" t="s">
        <v>8</v>
      </c>
      <c r="AY1015" s="33" t="s">
        <v>246</v>
      </c>
    </row>
    <row r="1016" spans="2:65" s="1" customFormat="1" ht="16.5" customHeight="1" x14ac:dyDescent="0.2">
      <c r="B1016" s="50"/>
      <c r="C1016" s="143" t="s">
        <v>1481</v>
      </c>
      <c r="D1016" s="143" t="s">
        <v>248</v>
      </c>
      <c r="E1016" s="144" t="s">
        <v>1482</v>
      </c>
      <c r="F1016" s="145" t="s">
        <v>1483</v>
      </c>
      <c r="G1016" s="146" t="s">
        <v>1090</v>
      </c>
      <c r="H1016" s="147">
        <v>6.3170000000000002</v>
      </c>
      <c r="I1016" s="27"/>
      <c r="J1016" s="148">
        <f>ROUND(I1016*H1016,0)</f>
        <v>0</v>
      </c>
      <c r="K1016" s="145" t="s">
        <v>252</v>
      </c>
      <c r="L1016" s="50"/>
      <c r="M1016" s="149" t="s">
        <v>1</v>
      </c>
      <c r="N1016" s="150" t="s">
        <v>42</v>
      </c>
      <c r="P1016" s="151">
        <f>O1016*H1016</f>
        <v>0</v>
      </c>
      <c r="Q1016" s="151">
        <v>0</v>
      </c>
      <c r="R1016" s="151">
        <f>Q1016*H1016</f>
        <v>0</v>
      </c>
      <c r="S1016" s="151">
        <v>0</v>
      </c>
      <c r="T1016" s="152">
        <f>S1016*H1016</f>
        <v>0</v>
      </c>
      <c r="AR1016" s="28" t="s">
        <v>364</v>
      </c>
      <c r="AT1016" s="28" t="s">
        <v>248</v>
      </c>
      <c r="AU1016" s="28" t="s">
        <v>86</v>
      </c>
      <c r="AY1016" s="17" t="s">
        <v>246</v>
      </c>
      <c r="BE1016" s="29">
        <f>IF(N1016="základní",J1016,0)</f>
        <v>0</v>
      </c>
      <c r="BF1016" s="29">
        <f>IF(N1016="snížená",J1016,0)</f>
        <v>0</v>
      </c>
      <c r="BG1016" s="29">
        <f>IF(N1016="zákl. přenesená",J1016,0)</f>
        <v>0</v>
      </c>
      <c r="BH1016" s="29">
        <f>IF(N1016="sníž. přenesená",J1016,0)</f>
        <v>0</v>
      </c>
      <c r="BI1016" s="29">
        <f>IF(N1016="nulová",J1016,0)</f>
        <v>0</v>
      </c>
      <c r="BJ1016" s="17" t="s">
        <v>8</v>
      </c>
      <c r="BK1016" s="29">
        <f>ROUND(I1016*H1016,0)</f>
        <v>0</v>
      </c>
      <c r="BL1016" s="17" t="s">
        <v>364</v>
      </c>
      <c r="BM1016" s="28" t="s">
        <v>1484</v>
      </c>
    </row>
    <row r="1017" spans="2:65" s="12" customFormat="1" x14ac:dyDescent="0.2">
      <c r="B1017" s="153"/>
      <c r="D1017" s="154" t="s">
        <v>255</v>
      </c>
      <c r="E1017" s="30" t="s">
        <v>1</v>
      </c>
      <c r="F1017" s="155" t="s">
        <v>1485</v>
      </c>
      <c r="H1017" s="156">
        <v>4.5119999999999996</v>
      </c>
      <c r="L1017" s="153"/>
      <c r="M1017" s="157"/>
      <c r="T1017" s="158"/>
      <c r="AT1017" s="30" t="s">
        <v>255</v>
      </c>
      <c r="AU1017" s="30" t="s">
        <v>86</v>
      </c>
      <c r="AV1017" s="12" t="s">
        <v>86</v>
      </c>
      <c r="AW1017" s="12" t="s">
        <v>33</v>
      </c>
      <c r="AX1017" s="12" t="s">
        <v>77</v>
      </c>
      <c r="AY1017" s="30" t="s">
        <v>246</v>
      </c>
    </row>
    <row r="1018" spans="2:65" s="12" customFormat="1" x14ac:dyDescent="0.2">
      <c r="B1018" s="153"/>
      <c r="D1018" s="154" t="s">
        <v>255</v>
      </c>
      <c r="E1018" s="30" t="s">
        <v>1</v>
      </c>
      <c r="F1018" s="155" t="s">
        <v>1486</v>
      </c>
      <c r="H1018" s="156">
        <v>1.8049999999999999</v>
      </c>
      <c r="L1018" s="153"/>
      <c r="M1018" s="157"/>
      <c r="T1018" s="158"/>
      <c r="AT1018" s="30" t="s">
        <v>255</v>
      </c>
      <c r="AU1018" s="30" t="s">
        <v>86</v>
      </c>
      <c r="AV1018" s="12" t="s">
        <v>86</v>
      </c>
      <c r="AW1018" s="12" t="s">
        <v>33</v>
      </c>
      <c r="AX1018" s="12" t="s">
        <v>77</v>
      </c>
      <c r="AY1018" s="30" t="s">
        <v>246</v>
      </c>
    </row>
    <row r="1019" spans="2:65" s="13" customFormat="1" x14ac:dyDescent="0.2">
      <c r="B1019" s="159"/>
      <c r="D1019" s="154" t="s">
        <v>255</v>
      </c>
      <c r="E1019" s="32" t="s">
        <v>1</v>
      </c>
      <c r="F1019" s="160" t="s">
        <v>262</v>
      </c>
      <c r="H1019" s="161">
        <v>6.3170000000000002</v>
      </c>
      <c r="L1019" s="159"/>
      <c r="M1019" s="162"/>
      <c r="T1019" s="163"/>
      <c r="AT1019" s="32" t="s">
        <v>255</v>
      </c>
      <c r="AU1019" s="32" t="s">
        <v>86</v>
      </c>
      <c r="AV1019" s="13" t="s">
        <v>263</v>
      </c>
      <c r="AW1019" s="13" t="s">
        <v>33</v>
      </c>
      <c r="AX1019" s="13" t="s">
        <v>8</v>
      </c>
      <c r="AY1019" s="32" t="s">
        <v>246</v>
      </c>
    </row>
    <row r="1020" spans="2:65" s="1" customFormat="1" ht="24.2" customHeight="1" x14ac:dyDescent="0.2">
      <c r="B1020" s="50"/>
      <c r="C1020" s="169" t="s">
        <v>1487</v>
      </c>
      <c r="D1020" s="169" t="s">
        <v>643</v>
      </c>
      <c r="E1020" s="170" t="s">
        <v>1488</v>
      </c>
      <c r="F1020" s="171" t="s">
        <v>1489</v>
      </c>
      <c r="G1020" s="172" t="s">
        <v>319</v>
      </c>
      <c r="H1020" s="173">
        <v>7.0000000000000001E-3</v>
      </c>
      <c r="I1020" s="34"/>
      <c r="J1020" s="174">
        <f>ROUND(I1020*H1020,0)</f>
        <v>0</v>
      </c>
      <c r="K1020" s="171" t="s">
        <v>1</v>
      </c>
      <c r="L1020" s="175"/>
      <c r="M1020" s="176" t="s">
        <v>1</v>
      </c>
      <c r="N1020" s="177" t="s">
        <v>42</v>
      </c>
      <c r="P1020" s="151">
        <f>O1020*H1020</f>
        <v>0</v>
      </c>
      <c r="Q1020" s="151">
        <v>1</v>
      </c>
      <c r="R1020" s="151">
        <f>Q1020*H1020</f>
        <v>7.0000000000000001E-3</v>
      </c>
      <c r="S1020" s="151">
        <v>0</v>
      </c>
      <c r="T1020" s="152">
        <f>S1020*H1020</f>
        <v>0</v>
      </c>
      <c r="AR1020" s="28" t="s">
        <v>470</v>
      </c>
      <c r="AT1020" s="28" t="s">
        <v>643</v>
      </c>
      <c r="AU1020" s="28" t="s">
        <v>86</v>
      </c>
      <c r="AY1020" s="17" t="s">
        <v>246</v>
      </c>
      <c r="BE1020" s="29">
        <f>IF(N1020="základní",J1020,0)</f>
        <v>0</v>
      </c>
      <c r="BF1020" s="29">
        <f>IF(N1020="snížená",J1020,0)</f>
        <v>0</v>
      </c>
      <c r="BG1020" s="29">
        <f>IF(N1020="zákl. přenesená",J1020,0)</f>
        <v>0</v>
      </c>
      <c r="BH1020" s="29">
        <f>IF(N1020="sníž. přenesená",J1020,0)</f>
        <v>0</v>
      </c>
      <c r="BI1020" s="29">
        <f>IF(N1020="nulová",J1020,0)</f>
        <v>0</v>
      </c>
      <c r="BJ1020" s="17" t="s">
        <v>8</v>
      </c>
      <c r="BK1020" s="29">
        <f>ROUND(I1020*H1020,0)</f>
        <v>0</v>
      </c>
      <c r="BL1020" s="17" t="s">
        <v>364</v>
      </c>
      <c r="BM1020" s="28" t="s">
        <v>1490</v>
      </c>
    </row>
    <row r="1021" spans="2:65" s="12" customFormat="1" ht="22.5" x14ac:dyDescent="0.2">
      <c r="B1021" s="153"/>
      <c r="D1021" s="154" t="s">
        <v>255</v>
      </c>
      <c r="E1021" s="30" t="s">
        <v>1</v>
      </c>
      <c r="F1021" s="155" t="s">
        <v>1491</v>
      </c>
      <c r="H1021" s="156">
        <v>5.0000000000000001E-3</v>
      </c>
      <c r="L1021" s="153"/>
      <c r="M1021" s="157"/>
      <c r="T1021" s="158"/>
      <c r="AT1021" s="30" t="s">
        <v>255</v>
      </c>
      <c r="AU1021" s="30" t="s">
        <v>86</v>
      </c>
      <c r="AV1021" s="12" t="s">
        <v>86</v>
      </c>
      <c r="AW1021" s="12" t="s">
        <v>33</v>
      </c>
      <c r="AX1021" s="12" t="s">
        <v>77</v>
      </c>
      <c r="AY1021" s="30" t="s">
        <v>246</v>
      </c>
    </row>
    <row r="1022" spans="2:65" s="12" customFormat="1" ht="22.5" x14ac:dyDescent="0.2">
      <c r="B1022" s="153"/>
      <c r="D1022" s="154" t="s">
        <v>255</v>
      </c>
      <c r="E1022" s="30" t="s">
        <v>1</v>
      </c>
      <c r="F1022" s="155" t="s">
        <v>1492</v>
      </c>
      <c r="H1022" s="156">
        <v>2E-3</v>
      </c>
      <c r="L1022" s="153"/>
      <c r="M1022" s="157"/>
      <c r="T1022" s="158"/>
      <c r="AT1022" s="30" t="s">
        <v>255</v>
      </c>
      <c r="AU1022" s="30" t="s">
        <v>86</v>
      </c>
      <c r="AV1022" s="12" t="s">
        <v>86</v>
      </c>
      <c r="AW1022" s="12" t="s">
        <v>33</v>
      </c>
      <c r="AX1022" s="12" t="s">
        <v>77</v>
      </c>
      <c r="AY1022" s="30" t="s">
        <v>246</v>
      </c>
    </row>
    <row r="1023" spans="2:65" s="13" customFormat="1" x14ac:dyDescent="0.2">
      <c r="B1023" s="159"/>
      <c r="D1023" s="154" t="s">
        <v>255</v>
      </c>
      <c r="E1023" s="32" t="s">
        <v>1</v>
      </c>
      <c r="F1023" s="160" t="s">
        <v>262</v>
      </c>
      <c r="H1023" s="161">
        <v>7.0000000000000001E-3</v>
      </c>
      <c r="L1023" s="159"/>
      <c r="M1023" s="162"/>
      <c r="T1023" s="163"/>
      <c r="AT1023" s="32" t="s">
        <v>255</v>
      </c>
      <c r="AU1023" s="32" t="s">
        <v>86</v>
      </c>
      <c r="AV1023" s="13" t="s">
        <v>263</v>
      </c>
      <c r="AW1023" s="13" t="s">
        <v>33</v>
      </c>
      <c r="AX1023" s="13" t="s">
        <v>8</v>
      </c>
      <c r="AY1023" s="32" t="s">
        <v>246</v>
      </c>
    </row>
    <row r="1024" spans="2:65" s="1" customFormat="1" ht="24.2" customHeight="1" x14ac:dyDescent="0.2">
      <c r="B1024" s="50"/>
      <c r="C1024" s="143" t="s">
        <v>1493</v>
      </c>
      <c r="D1024" s="143" t="s">
        <v>248</v>
      </c>
      <c r="E1024" s="144" t="s">
        <v>1494</v>
      </c>
      <c r="F1024" s="145" t="s">
        <v>1495</v>
      </c>
      <c r="G1024" s="146" t="s">
        <v>251</v>
      </c>
      <c r="H1024" s="147">
        <v>281.27999999999997</v>
      </c>
      <c r="I1024" s="27"/>
      <c r="J1024" s="148">
        <f>ROUND(I1024*H1024,0)</f>
        <v>0</v>
      </c>
      <c r="K1024" s="145" t="s">
        <v>252</v>
      </c>
      <c r="L1024" s="50"/>
      <c r="M1024" s="149" t="s">
        <v>1</v>
      </c>
      <c r="N1024" s="150" t="s">
        <v>42</v>
      </c>
      <c r="P1024" s="151">
        <f>O1024*H1024</f>
        <v>0</v>
      </c>
      <c r="Q1024" s="151">
        <v>0</v>
      </c>
      <c r="R1024" s="151">
        <f>Q1024*H1024</f>
        <v>0</v>
      </c>
      <c r="S1024" s="151">
        <v>0</v>
      </c>
      <c r="T1024" s="152">
        <f>S1024*H1024</f>
        <v>0</v>
      </c>
      <c r="AR1024" s="28" t="s">
        <v>364</v>
      </c>
      <c r="AT1024" s="28" t="s">
        <v>248</v>
      </c>
      <c r="AU1024" s="28" t="s">
        <v>86</v>
      </c>
      <c r="AY1024" s="17" t="s">
        <v>246</v>
      </c>
      <c r="BE1024" s="29">
        <f>IF(N1024="základní",J1024,0)</f>
        <v>0</v>
      </c>
      <c r="BF1024" s="29">
        <f>IF(N1024="snížená",J1024,0)</f>
        <v>0</v>
      </c>
      <c r="BG1024" s="29">
        <f>IF(N1024="zákl. přenesená",J1024,0)</f>
        <v>0</v>
      </c>
      <c r="BH1024" s="29">
        <f>IF(N1024="sníž. přenesená",J1024,0)</f>
        <v>0</v>
      </c>
      <c r="BI1024" s="29">
        <f>IF(N1024="nulová",J1024,0)</f>
        <v>0</v>
      </c>
      <c r="BJ1024" s="17" t="s">
        <v>8</v>
      </c>
      <c r="BK1024" s="29">
        <f>ROUND(I1024*H1024,0)</f>
        <v>0</v>
      </c>
      <c r="BL1024" s="17" t="s">
        <v>364</v>
      </c>
      <c r="BM1024" s="28" t="s">
        <v>1496</v>
      </c>
    </row>
    <row r="1025" spans="2:65" s="12" customFormat="1" x14ac:dyDescent="0.2">
      <c r="B1025" s="153"/>
      <c r="D1025" s="154" t="s">
        <v>255</v>
      </c>
      <c r="E1025" s="30" t="s">
        <v>1</v>
      </c>
      <c r="F1025" s="155" t="s">
        <v>1497</v>
      </c>
      <c r="H1025" s="156">
        <v>281.27999999999997</v>
      </c>
      <c r="L1025" s="153"/>
      <c r="M1025" s="157"/>
      <c r="T1025" s="158"/>
      <c r="AT1025" s="30" t="s">
        <v>255</v>
      </c>
      <c r="AU1025" s="30" t="s">
        <v>86</v>
      </c>
      <c r="AV1025" s="12" t="s">
        <v>86</v>
      </c>
      <c r="AW1025" s="12" t="s">
        <v>33</v>
      </c>
      <c r="AX1025" s="12" t="s">
        <v>77</v>
      </c>
      <c r="AY1025" s="30" t="s">
        <v>246</v>
      </c>
    </row>
    <row r="1026" spans="2:65" s="13" customFormat="1" x14ac:dyDescent="0.2">
      <c r="B1026" s="159"/>
      <c r="D1026" s="154" t="s">
        <v>255</v>
      </c>
      <c r="E1026" s="32" t="s">
        <v>1</v>
      </c>
      <c r="F1026" s="160" t="s">
        <v>1498</v>
      </c>
      <c r="H1026" s="161">
        <v>281.27999999999997</v>
      </c>
      <c r="L1026" s="159"/>
      <c r="M1026" s="162"/>
      <c r="T1026" s="163"/>
      <c r="AT1026" s="32" t="s">
        <v>255</v>
      </c>
      <c r="AU1026" s="32" t="s">
        <v>86</v>
      </c>
      <c r="AV1026" s="13" t="s">
        <v>263</v>
      </c>
      <c r="AW1026" s="13" t="s">
        <v>33</v>
      </c>
      <c r="AX1026" s="13" t="s">
        <v>8</v>
      </c>
      <c r="AY1026" s="32" t="s">
        <v>246</v>
      </c>
    </row>
    <row r="1027" spans="2:65" s="1" customFormat="1" ht="16.5" customHeight="1" x14ac:dyDescent="0.2">
      <c r="B1027" s="50"/>
      <c r="C1027" s="169" t="s">
        <v>1499</v>
      </c>
      <c r="D1027" s="169" t="s">
        <v>643</v>
      </c>
      <c r="E1027" s="170" t="s">
        <v>1500</v>
      </c>
      <c r="F1027" s="171" t="s">
        <v>1501</v>
      </c>
      <c r="G1027" s="172" t="s">
        <v>280</v>
      </c>
      <c r="H1027" s="173">
        <v>15.47</v>
      </c>
      <c r="I1027" s="34"/>
      <c r="J1027" s="174">
        <f>ROUND(I1027*H1027,0)</f>
        <v>0</v>
      </c>
      <c r="K1027" s="171" t="s">
        <v>252</v>
      </c>
      <c r="L1027" s="175"/>
      <c r="M1027" s="176" t="s">
        <v>1</v>
      </c>
      <c r="N1027" s="177" t="s">
        <v>42</v>
      </c>
      <c r="P1027" s="151">
        <f>O1027*H1027</f>
        <v>0</v>
      </c>
      <c r="Q1027" s="151">
        <v>0.75</v>
      </c>
      <c r="R1027" s="151">
        <f>Q1027*H1027</f>
        <v>11.602500000000001</v>
      </c>
      <c r="S1027" s="151">
        <v>0</v>
      </c>
      <c r="T1027" s="152">
        <f>S1027*H1027</f>
        <v>0</v>
      </c>
      <c r="AR1027" s="28" t="s">
        <v>470</v>
      </c>
      <c r="AT1027" s="28" t="s">
        <v>643</v>
      </c>
      <c r="AU1027" s="28" t="s">
        <v>86</v>
      </c>
      <c r="AY1027" s="17" t="s">
        <v>246</v>
      </c>
      <c r="BE1027" s="29">
        <f>IF(N1027="základní",J1027,0)</f>
        <v>0</v>
      </c>
      <c r="BF1027" s="29">
        <f>IF(N1027="snížená",J1027,0)</f>
        <v>0</v>
      </c>
      <c r="BG1027" s="29">
        <f>IF(N1027="zákl. přenesená",J1027,0)</f>
        <v>0</v>
      </c>
      <c r="BH1027" s="29">
        <f>IF(N1027="sníž. přenesená",J1027,0)</f>
        <v>0</v>
      </c>
      <c r="BI1027" s="29">
        <f>IF(N1027="nulová",J1027,0)</f>
        <v>0</v>
      </c>
      <c r="BJ1027" s="17" t="s">
        <v>8</v>
      </c>
      <c r="BK1027" s="29">
        <f>ROUND(I1027*H1027,0)</f>
        <v>0</v>
      </c>
      <c r="BL1027" s="17" t="s">
        <v>364</v>
      </c>
      <c r="BM1027" s="28" t="s">
        <v>1502</v>
      </c>
    </row>
    <row r="1028" spans="2:65" s="12" customFormat="1" x14ac:dyDescent="0.2">
      <c r="B1028" s="153"/>
      <c r="D1028" s="154" t="s">
        <v>255</v>
      </c>
      <c r="E1028" s="30" t="s">
        <v>1</v>
      </c>
      <c r="F1028" s="155" t="s">
        <v>1503</v>
      </c>
      <c r="H1028" s="156">
        <v>15.47</v>
      </c>
      <c r="L1028" s="153"/>
      <c r="M1028" s="157"/>
      <c r="T1028" s="158"/>
      <c r="AT1028" s="30" t="s">
        <v>255</v>
      </c>
      <c r="AU1028" s="30" t="s">
        <v>86</v>
      </c>
      <c r="AV1028" s="12" t="s">
        <v>86</v>
      </c>
      <c r="AW1028" s="12" t="s">
        <v>33</v>
      </c>
      <c r="AX1028" s="12" t="s">
        <v>77</v>
      </c>
      <c r="AY1028" s="30" t="s">
        <v>246</v>
      </c>
    </row>
    <row r="1029" spans="2:65" s="13" customFormat="1" x14ac:dyDescent="0.2">
      <c r="B1029" s="159"/>
      <c r="D1029" s="154" t="s">
        <v>255</v>
      </c>
      <c r="E1029" s="32" t="s">
        <v>1</v>
      </c>
      <c r="F1029" s="160" t="s">
        <v>1498</v>
      </c>
      <c r="H1029" s="161">
        <v>15.47</v>
      </c>
      <c r="L1029" s="159"/>
      <c r="M1029" s="162"/>
      <c r="T1029" s="163"/>
      <c r="AT1029" s="32" t="s">
        <v>255</v>
      </c>
      <c r="AU1029" s="32" t="s">
        <v>86</v>
      </c>
      <c r="AV1029" s="13" t="s">
        <v>263</v>
      </c>
      <c r="AW1029" s="13" t="s">
        <v>33</v>
      </c>
      <c r="AX1029" s="13" t="s">
        <v>8</v>
      </c>
      <c r="AY1029" s="32" t="s">
        <v>246</v>
      </c>
    </row>
    <row r="1030" spans="2:65" s="1" customFormat="1" ht="24.2" customHeight="1" x14ac:dyDescent="0.2">
      <c r="B1030" s="50"/>
      <c r="C1030" s="143" t="s">
        <v>1504</v>
      </c>
      <c r="D1030" s="143" t="s">
        <v>248</v>
      </c>
      <c r="E1030" s="144" t="s">
        <v>1505</v>
      </c>
      <c r="F1030" s="145" t="s">
        <v>1506</v>
      </c>
      <c r="G1030" s="146" t="s">
        <v>251</v>
      </c>
      <c r="H1030" s="147">
        <v>1.5</v>
      </c>
      <c r="I1030" s="27"/>
      <c r="J1030" s="148">
        <f>ROUND(I1030*H1030,0)</f>
        <v>0</v>
      </c>
      <c r="K1030" s="145" t="s">
        <v>252</v>
      </c>
      <c r="L1030" s="50"/>
      <c r="M1030" s="149" t="s">
        <v>1</v>
      </c>
      <c r="N1030" s="150" t="s">
        <v>42</v>
      </c>
      <c r="P1030" s="151">
        <f>O1030*H1030</f>
        <v>0</v>
      </c>
      <c r="Q1030" s="151">
        <v>0</v>
      </c>
      <c r="R1030" s="151">
        <f>Q1030*H1030</f>
        <v>0</v>
      </c>
      <c r="S1030" s="151">
        <v>0</v>
      </c>
      <c r="T1030" s="152">
        <f>S1030*H1030</f>
        <v>0</v>
      </c>
      <c r="AR1030" s="28" t="s">
        <v>364</v>
      </c>
      <c r="AT1030" s="28" t="s">
        <v>248</v>
      </c>
      <c r="AU1030" s="28" t="s">
        <v>86</v>
      </c>
      <c r="AY1030" s="17" t="s">
        <v>246</v>
      </c>
      <c r="BE1030" s="29">
        <f>IF(N1030="základní",J1030,0)</f>
        <v>0</v>
      </c>
      <c r="BF1030" s="29">
        <f>IF(N1030="snížená",J1030,0)</f>
        <v>0</v>
      </c>
      <c r="BG1030" s="29">
        <f>IF(N1030="zákl. přenesená",J1030,0)</f>
        <v>0</v>
      </c>
      <c r="BH1030" s="29">
        <f>IF(N1030="sníž. přenesená",J1030,0)</f>
        <v>0</v>
      </c>
      <c r="BI1030" s="29">
        <f>IF(N1030="nulová",J1030,0)</f>
        <v>0</v>
      </c>
      <c r="BJ1030" s="17" t="s">
        <v>8</v>
      </c>
      <c r="BK1030" s="29">
        <f>ROUND(I1030*H1030,0)</f>
        <v>0</v>
      </c>
      <c r="BL1030" s="17" t="s">
        <v>364</v>
      </c>
      <c r="BM1030" s="28" t="s">
        <v>1507</v>
      </c>
    </row>
    <row r="1031" spans="2:65" s="12" customFormat="1" x14ac:dyDescent="0.2">
      <c r="B1031" s="153"/>
      <c r="D1031" s="154" t="s">
        <v>255</v>
      </c>
      <c r="E1031" s="30" t="s">
        <v>1</v>
      </c>
      <c r="F1031" s="155" t="s">
        <v>1508</v>
      </c>
      <c r="H1031" s="156">
        <v>1.5</v>
      </c>
      <c r="L1031" s="153"/>
      <c r="M1031" s="157"/>
      <c r="T1031" s="158"/>
      <c r="AT1031" s="30" t="s">
        <v>255</v>
      </c>
      <c r="AU1031" s="30" t="s">
        <v>86</v>
      </c>
      <c r="AV1031" s="12" t="s">
        <v>86</v>
      </c>
      <c r="AW1031" s="12" t="s">
        <v>33</v>
      </c>
      <c r="AX1031" s="12" t="s">
        <v>77</v>
      </c>
      <c r="AY1031" s="30" t="s">
        <v>246</v>
      </c>
    </row>
    <row r="1032" spans="2:65" s="13" customFormat="1" x14ac:dyDescent="0.2">
      <c r="B1032" s="159"/>
      <c r="D1032" s="154" t="s">
        <v>255</v>
      </c>
      <c r="E1032" s="32" t="s">
        <v>1</v>
      </c>
      <c r="F1032" s="160" t="s">
        <v>262</v>
      </c>
      <c r="H1032" s="161">
        <v>1.5</v>
      </c>
      <c r="L1032" s="159"/>
      <c r="M1032" s="162"/>
      <c r="T1032" s="163"/>
      <c r="AT1032" s="32" t="s">
        <v>255</v>
      </c>
      <c r="AU1032" s="32" t="s">
        <v>86</v>
      </c>
      <c r="AV1032" s="13" t="s">
        <v>263</v>
      </c>
      <c r="AW1032" s="13" t="s">
        <v>33</v>
      </c>
      <c r="AX1032" s="13" t="s">
        <v>8</v>
      </c>
      <c r="AY1032" s="32" t="s">
        <v>246</v>
      </c>
    </row>
    <row r="1033" spans="2:65" s="1" customFormat="1" ht="21.75" customHeight="1" x14ac:dyDescent="0.2">
      <c r="B1033" s="50"/>
      <c r="C1033" s="169" t="s">
        <v>1509</v>
      </c>
      <c r="D1033" s="169" t="s">
        <v>643</v>
      </c>
      <c r="E1033" s="170" t="s">
        <v>1510</v>
      </c>
      <c r="F1033" s="171" t="s">
        <v>1511</v>
      </c>
      <c r="G1033" s="172" t="s">
        <v>251</v>
      </c>
      <c r="H1033" s="173">
        <v>1.5</v>
      </c>
      <c r="I1033" s="34"/>
      <c r="J1033" s="174">
        <f>ROUND(I1033*H1033,0)</f>
        <v>0</v>
      </c>
      <c r="K1033" s="171" t="s">
        <v>252</v>
      </c>
      <c r="L1033" s="175"/>
      <c r="M1033" s="176" t="s">
        <v>1</v>
      </c>
      <c r="N1033" s="177" t="s">
        <v>42</v>
      </c>
      <c r="P1033" s="151">
        <f>O1033*H1033</f>
        <v>0</v>
      </c>
      <c r="Q1033" s="151">
        <v>1.4500000000000001E-2</v>
      </c>
      <c r="R1033" s="151">
        <f>Q1033*H1033</f>
        <v>2.1750000000000002E-2</v>
      </c>
      <c r="S1033" s="151">
        <v>0</v>
      </c>
      <c r="T1033" s="152">
        <f>S1033*H1033</f>
        <v>0</v>
      </c>
      <c r="AR1033" s="28" t="s">
        <v>470</v>
      </c>
      <c r="AT1033" s="28" t="s">
        <v>643</v>
      </c>
      <c r="AU1033" s="28" t="s">
        <v>86</v>
      </c>
      <c r="AY1033" s="17" t="s">
        <v>246</v>
      </c>
      <c r="BE1033" s="29">
        <f>IF(N1033="základní",J1033,0)</f>
        <v>0</v>
      </c>
      <c r="BF1033" s="29">
        <f>IF(N1033="snížená",J1033,0)</f>
        <v>0</v>
      </c>
      <c r="BG1033" s="29">
        <f>IF(N1033="zákl. přenesená",J1033,0)</f>
        <v>0</v>
      </c>
      <c r="BH1033" s="29">
        <f>IF(N1033="sníž. přenesená",J1033,0)</f>
        <v>0</v>
      </c>
      <c r="BI1033" s="29">
        <f>IF(N1033="nulová",J1033,0)</f>
        <v>0</v>
      </c>
      <c r="BJ1033" s="17" t="s">
        <v>8</v>
      </c>
      <c r="BK1033" s="29">
        <f>ROUND(I1033*H1033,0)</f>
        <v>0</v>
      </c>
      <c r="BL1033" s="17" t="s">
        <v>364</v>
      </c>
      <c r="BM1033" s="28" t="s">
        <v>1512</v>
      </c>
    </row>
    <row r="1034" spans="2:65" s="12" customFormat="1" x14ac:dyDescent="0.2">
      <c r="B1034" s="153"/>
      <c r="D1034" s="154" t="s">
        <v>255</v>
      </c>
      <c r="E1034" s="30" t="s">
        <v>1</v>
      </c>
      <c r="F1034" s="155" t="s">
        <v>1508</v>
      </c>
      <c r="H1034" s="156">
        <v>1.5</v>
      </c>
      <c r="L1034" s="153"/>
      <c r="M1034" s="157"/>
      <c r="T1034" s="158"/>
      <c r="AT1034" s="30" t="s">
        <v>255</v>
      </c>
      <c r="AU1034" s="30" t="s">
        <v>86</v>
      </c>
      <c r="AV1034" s="12" t="s">
        <v>86</v>
      </c>
      <c r="AW1034" s="12" t="s">
        <v>33</v>
      </c>
      <c r="AX1034" s="12" t="s">
        <v>77</v>
      </c>
      <c r="AY1034" s="30" t="s">
        <v>246</v>
      </c>
    </row>
    <row r="1035" spans="2:65" s="13" customFormat="1" x14ac:dyDescent="0.2">
      <c r="B1035" s="159"/>
      <c r="D1035" s="154" t="s">
        <v>255</v>
      </c>
      <c r="E1035" s="32" t="s">
        <v>1</v>
      </c>
      <c r="F1035" s="160" t="s">
        <v>262</v>
      </c>
      <c r="H1035" s="161">
        <v>1.5</v>
      </c>
      <c r="L1035" s="159"/>
      <c r="M1035" s="162"/>
      <c r="T1035" s="163"/>
      <c r="AT1035" s="32" t="s">
        <v>255</v>
      </c>
      <c r="AU1035" s="32" t="s">
        <v>86</v>
      </c>
      <c r="AV1035" s="13" t="s">
        <v>263</v>
      </c>
      <c r="AW1035" s="13" t="s">
        <v>33</v>
      </c>
      <c r="AX1035" s="13" t="s">
        <v>8</v>
      </c>
      <c r="AY1035" s="32" t="s">
        <v>246</v>
      </c>
    </row>
    <row r="1036" spans="2:65" s="1" customFormat="1" ht="16.5" customHeight="1" x14ac:dyDescent="0.2">
      <c r="B1036" s="50"/>
      <c r="C1036" s="169" t="s">
        <v>1513</v>
      </c>
      <c r="D1036" s="169" t="s">
        <v>643</v>
      </c>
      <c r="E1036" s="170" t="s">
        <v>1514</v>
      </c>
      <c r="F1036" s="171" t="s">
        <v>1515</v>
      </c>
      <c r="G1036" s="172" t="s">
        <v>280</v>
      </c>
      <c r="H1036" s="173">
        <v>1.9E-2</v>
      </c>
      <c r="I1036" s="34"/>
      <c r="J1036" s="174">
        <f>ROUND(I1036*H1036,0)</f>
        <v>0</v>
      </c>
      <c r="K1036" s="171" t="s">
        <v>252</v>
      </c>
      <c r="L1036" s="175"/>
      <c r="M1036" s="176" t="s">
        <v>1</v>
      </c>
      <c r="N1036" s="177" t="s">
        <v>42</v>
      </c>
      <c r="P1036" s="151">
        <f>O1036*H1036</f>
        <v>0</v>
      </c>
      <c r="Q1036" s="151">
        <v>0.55000000000000004</v>
      </c>
      <c r="R1036" s="151">
        <f>Q1036*H1036</f>
        <v>1.0450000000000001E-2</v>
      </c>
      <c r="S1036" s="151">
        <v>0</v>
      </c>
      <c r="T1036" s="152">
        <f>S1036*H1036</f>
        <v>0</v>
      </c>
      <c r="AR1036" s="28" t="s">
        <v>470</v>
      </c>
      <c r="AT1036" s="28" t="s">
        <v>643</v>
      </c>
      <c r="AU1036" s="28" t="s">
        <v>86</v>
      </c>
      <c r="AY1036" s="17" t="s">
        <v>246</v>
      </c>
      <c r="BE1036" s="29">
        <f>IF(N1036="základní",J1036,0)</f>
        <v>0</v>
      </c>
      <c r="BF1036" s="29">
        <f>IF(N1036="snížená",J1036,0)</f>
        <v>0</v>
      </c>
      <c r="BG1036" s="29">
        <f>IF(N1036="zákl. přenesená",J1036,0)</f>
        <v>0</v>
      </c>
      <c r="BH1036" s="29">
        <f>IF(N1036="sníž. přenesená",J1036,0)</f>
        <v>0</v>
      </c>
      <c r="BI1036" s="29">
        <f>IF(N1036="nulová",J1036,0)</f>
        <v>0</v>
      </c>
      <c r="BJ1036" s="17" t="s">
        <v>8</v>
      </c>
      <c r="BK1036" s="29">
        <f>ROUND(I1036*H1036,0)</f>
        <v>0</v>
      </c>
      <c r="BL1036" s="17" t="s">
        <v>364</v>
      </c>
      <c r="BM1036" s="28" t="s">
        <v>1516</v>
      </c>
    </row>
    <row r="1037" spans="2:65" s="12" customFormat="1" x14ac:dyDescent="0.2">
      <c r="B1037" s="153"/>
      <c r="D1037" s="154" t="s">
        <v>255</v>
      </c>
      <c r="E1037" s="30" t="s">
        <v>1</v>
      </c>
      <c r="F1037" s="155" t="s">
        <v>1517</v>
      </c>
      <c r="H1037" s="156">
        <v>1.9E-2</v>
      </c>
      <c r="L1037" s="153"/>
      <c r="M1037" s="157"/>
      <c r="T1037" s="158"/>
      <c r="AT1037" s="30" t="s">
        <v>255</v>
      </c>
      <c r="AU1037" s="30" t="s">
        <v>86</v>
      </c>
      <c r="AV1037" s="12" t="s">
        <v>86</v>
      </c>
      <c r="AW1037" s="12" t="s">
        <v>33</v>
      </c>
      <c r="AX1037" s="12" t="s">
        <v>77</v>
      </c>
      <c r="AY1037" s="30" t="s">
        <v>246</v>
      </c>
    </row>
    <row r="1038" spans="2:65" s="13" customFormat="1" x14ac:dyDescent="0.2">
      <c r="B1038" s="159"/>
      <c r="D1038" s="154" t="s">
        <v>255</v>
      </c>
      <c r="E1038" s="32" t="s">
        <v>1</v>
      </c>
      <c r="F1038" s="160" t="s">
        <v>262</v>
      </c>
      <c r="H1038" s="161">
        <v>1.9E-2</v>
      </c>
      <c r="L1038" s="159"/>
      <c r="M1038" s="162"/>
      <c r="T1038" s="163"/>
      <c r="AT1038" s="32" t="s">
        <v>255</v>
      </c>
      <c r="AU1038" s="32" t="s">
        <v>86</v>
      </c>
      <c r="AV1038" s="13" t="s">
        <v>263</v>
      </c>
      <c r="AW1038" s="13" t="s">
        <v>33</v>
      </c>
      <c r="AX1038" s="13" t="s">
        <v>8</v>
      </c>
      <c r="AY1038" s="32" t="s">
        <v>246</v>
      </c>
    </row>
    <row r="1039" spans="2:65" s="1" customFormat="1" ht="24.2" customHeight="1" x14ac:dyDescent="0.2">
      <c r="B1039" s="50"/>
      <c r="C1039" s="143" t="s">
        <v>1518</v>
      </c>
      <c r="D1039" s="143" t="s">
        <v>248</v>
      </c>
      <c r="E1039" s="144" t="s">
        <v>1519</v>
      </c>
      <c r="F1039" s="145" t="s">
        <v>1520</v>
      </c>
      <c r="G1039" s="146" t="s">
        <v>280</v>
      </c>
      <c r="H1039" s="147">
        <v>5.7000000000000002E-2</v>
      </c>
      <c r="I1039" s="27"/>
      <c r="J1039" s="148">
        <f>ROUND(I1039*H1039,0)</f>
        <v>0</v>
      </c>
      <c r="K1039" s="145" t="s">
        <v>252</v>
      </c>
      <c r="L1039" s="50"/>
      <c r="M1039" s="149" t="s">
        <v>1</v>
      </c>
      <c r="N1039" s="150" t="s">
        <v>42</v>
      </c>
      <c r="P1039" s="151">
        <f>O1039*H1039</f>
        <v>0</v>
      </c>
      <c r="Q1039" s="151">
        <v>2.3297799000000001E-2</v>
      </c>
      <c r="R1039" s="151">
        <f>Q1039*H1039</f>
        <v>1.3279745430000002E-3</v>
      </c>
      <c r="S1039" s="151">
        <v>0</v>
      </c>
      <c r="T1039" s="152">
        <f>S1039*H1039</f>
        <v>0</v>
      </c>
      <c r="AR1039" s="28" t="s">
        <v>364</v>
      </c>
      <c r="AT1039" s="28" t="s">
        <v>248</v>
      </c>
      <c r="AU1039" s="28" t="s">
        <v>86</v>
      </c>
      <c r="AY1039" s="17" t="s">
        <v>246</v>
      </c>
      <c r="BE1039" s="29">
        <f>IF(N1039="základní",J1039,0)</f>
        <v>0</v>
      </c>
      <c r="BF1039" s="29">
        <f>IF(N1039="snížená",J1039,0)</f>
        <v>0</v>
      </c>
      <c r="BG1039" s="29">
        <f>IF(N1039="zákl. přenesená",J1039,0)</f>
        <v>0</v>
      </c>
      <c r="BH1039" s="29">
        <f>IF(N1039="sníž. přenesená",J1039,0)</f>
        <v>0</v>
      </c>
      <c r="BI1039" s="29">
        <f>IF(N1039="nulová",J1039,0)</f>
        <v>0</v>
      </c>
      <c r="BJ1039" s="17" t="s">
        <v>8</v>
      </c>
      <c r="BK1039" s="29">
        <f>ROUND(I1039*H1039,0)</f>
        <v>0</v>
      </c>
      <c r="BL1039" s="17" t="s">
        <v>364</v>
      </c>
      <c r="BM1039" s="28" t="s">
        <v>1521</v>
      </c>
    </row>
    <row r="1040" spans="2:65" s="12" customFormat="1" x14ac:dyDescent="0.2">
      <c r="B1040" s="153"/>
      <c r="D1040" s="154" t="s">
        <v>255</v>
      </c>
      <c r="E1040" s="30" t="s">
        <v>1</v>
      </c>
      <c r="F1040" s="155" t="s">
        <v>1522</v>
      </c>
      <c r="H1040" s="156">
        <v>3.7999999999999999E-2</v>
      </c>
      <c r="L1040" s="153"/>
      <c r="M1040" s="157"/>
      <c r="T1040" s="158"/>
      <c r="AT1040" s="30" t="s">
        <v>255</v>
      </c>
      <c r="AU1040" s="30" t="s">
        <v>86</v>
      </c>
      <c r="AV1040" s="12" t="s">
        <v>86</v>
      </c>
      <c r="AW1040" s="12" t="s">
        <v>33</v>
      </c>
      <c r="AX1040" s="12" t="s">
        <v>77</v>
      </c>
      <c r="AY1040" s="30" t="s">
        <v>246</v>
      </c>
    </row>
    <row r="1041" spans="2:65" s="13" customFormat="1" x14ac:dyDescent="0.2">
      <c r="B1041" s="159"/>
      <c r="D1041" s="154" t="s">
        <v>255</v>
      </c>
      <c r="E1041" s="32" t="s">
        <v>1</v>
      </c>
      <c r="F1041" s="160" t="s">
        <v>262</v>
      </c>
      <c r="H1041" s="161">
        <v>3.7999999999999999E-2</v>
      </c>
      <c r="L1041" s="159"/>
      <c r="M1041" s="162"/>
      <c r="T1041" s="163"/>
      <c r="AT1041" s="32" t="s">
        <v>255</v>
      </c>
      <c r="AU1041" s="32" t="s">
        <v>86</v>
      </c>
      <c r="AV1041" s="13" t="s">
        <v>263</v>
      </c>
      <c r="AW1041" s="13" t="s">
        <v>33</v>
      </c>
      <c r="AX1041" s="13" t="s">
        <v>77</v>
      </c>
      <c r="AY1041" s="32" t="s">
        <v>246</v>
      </c>
    </row>
    <row r="1042" spans="2:65" s="12" customFormat="1" x14ac:dyDescent="0.2">
      <c r="B1042" s="153"/>
      <c r="D1042" s="154" t="s">
        <v>255</v>
      </c>
      <c r="E1042" s="30" t="s">
        <v>1</v>
      </c>
      <c r="F1042" s="155" t="s">
        <v>1517</v>
      </c>
      <c r="H1042" s="156">
        <v>1.9E-2</v>
      </c>
      <c r="L1042" s="153"/>
      <c r="M1042" s="157"/>
      <c r="T1042" s="158"/>
      <c r="AT1042" s="30" t="s">
        <v>255</v>
      </c>
      <c r="AU1042" s="30" t="s">
        <v>86</v>
      </c>
      <c r="AV1042" s="12" t="s">
        <v>86</v>
      </c>
      <c r="AW1042" s="12" t="s">
        <v>33</v>
      </c>
      <c r="AX1042" s="12" t="s">
        <v>77</v>
      </c>
      <c r="AY1042" s="30" t="s">
        <v>246</v>
      </c>
    </row>
    <row r="1043" spans="2:65" s="13" customFormat="1" x14ac:dyDescent="0.2">
      <c r="B1043" s="159"/>
      <c r="D1043" s="154" t="s">
        <v>255</v>
      </c>
      <c r="E1043" s="32" t="s">
        <v>1</v>
      </c>
      <c r="F1043" s="160" t="s">
        <v>262</v>
      </c>
      <c r="H1043" s="161">
        <v>1.9E-2</v>
      </c>
      <c r="L1043" s="159"/>
      <c r="M1043" s="162"/>
      <c r="T1043" s="163"/>
      <c r="AT1043" s="32" t="s">
        <v>255</v>
      </c>
      <c r="AU1043" s="32" t="s">
        <v>86</v>
      </c>
      <c r="AV1043" s="13" t="s">
        <v>263</v>
      </c>
      <c r="AW1043" s="13" t="s">
        <v>33</v>
      </c>
      <c r="AX1043" s="13" t="s">
        <v>77</v>
      </c>
      <c r="AY1043" s="32" t="s">
        <v>246</v>
      </c>
    </row>
    <row r="1044" spans="2:65" s="14" customFormat="1" x14ac:dyDescent="0.2">
      <c r="B1044" s="164"/>
      <c r="D1044" s="154" t="s">
        <v>255</v>
      </c>
      <c r="E1044" s="33" t="s">
        <v>1</v>
      </c>
      <c r="F1044" s="165" t="s">
        <v>301</v>
      </c>
      <c r="H1044" s="166">
        <v>5.7000000000000002E-2</v>
      </c>
      <c r="L1044" s="164"/>
      <c r="M1044" s="167"/>
      <c r="T1044" s="168"/>
      <c r="AT1044" s="33" t="s">
        <v>255</v>
      </c>
      <c r="AU1044" s="33" t="s">
        <v>86</v>
      </c>
      <c r="AV1044" s="14" t="s">
        <v>253</v>
      </c>
      <c r="AW1044" s="14" t="s">
        <v>33</v>
      </c>
      <c r="AX1044" s="14" t="s">
        <v>8</v>
      </c>
      <c r="AY1044" s="33" t="s">
        <v>246</v>
      </c>
    </row>
    <row r="1045" spans="2:65" s="1" customFormat="1" ht="24.2" customHeight="1" x14ac:dyDescent="0.2">
      <c r="B1045" s="50"/>
      <c r="C1045" s="143" t="s">
        <v>1523</v>
      </c>
      <c r="D1045" s="143" t="s">
        <v>248</v>
      </c>
      <c r="E1045" s="144" t="s">
        <v>1524</v>
      </c>
      <c r="F1045" s="145" t="s">
        <v>1525</v>
      </c>
      <c r="G1045" s="146" t="s">
        <v>251</v>
      </c>
      <c r="H1045" s="147">
        <v>11.6</v>
      </c>
      <c r="I1045" s="27"/>
      <c r="J1045" s="148">
        <f>ROUND(I1045*H1045,0)</f>
        <v>0</v>
      </c>
      <c r="K1045" s="145" t="s">
        <v>252</v>
      </c>
      <c r="L1045" s="50"/>
      <c r="M1045" s="149" t="s">
        <v>1</v>
      </c>
      <c r="N1045" s="150" t="s">
        <v>42</v>
      </c>
      <c r="P1045" s="151">
        <f>O1045*H1045</f>
        <v>0</v>
      </c>
      <c r="Q1045" s="151">
        <v>1.39014E-2</v>
      </c>
      <c r="R1045" s="151">
        <f>Q1045*H1045</f>
        <v>0.16125624</v>
      </c>
      <c r="S1045" s="151">
        <v>0</v>
      </c>
      <c r="T1045" s="152">
        <f>S1045*H1045</f>
        <v>0</v>
      </c>
      <c r="AR1045" s="28" t="s">
        <v>364</v>
      </c>
      <c r="AT1045" s="28" t="s">
        <v>248</v>
      </c>
      <c r="AU1045" s="28" t="s">
        <v>86</v>
      </c>
      <c r="AY1045" s="17" t="s">
        <v>246</v>
      </c>
      <c r="BE1045" s="29">
        <f>IF(N1045="základní",J1045,0)</f>
        <v>0</v>
      </c>
      <c r="BF1045" s="29">
        <f>IF(N1045="snížená",J1045,0)</f>
        <v>0</v>
      </c>
      <c r="BG1045" s="29">
        <f>IF(N1045="zákl. přenesená",J1045,0)</f>
        <v>0</v>
      </c>
      <c r="BH1045" s="29">
        <f>IF(N1045="sníž. přenesená",J1045,0)</f>
        <v>0</v>
      </c>
      <c r="BI1045" s="29">
        <f>IF(N1045="nulová",J1045,0)</f>
        <v>0</v>
      </c>
      <c r="BJ1045" s="17" t="s">
        <v>8</v>
      </c>
      <c r="BK1045" s="29">
        <f>ROUND(I1045*H1045,0)</f>
        <v>0</v>
      </c>
      <c r="BL1045" s="17" t="s">
        <v>364</v>
      </c>
      <c r="BM1045" s="28" t="s">
        <v>1526</v>
      </c>
    </row>
    <row r="1046" spans="2:65" s="12" customFormat="1" x14ac:dyDescent="0.2">
      <c r="B1046" s="153"/>
      <c r="D1046" s="154" t="s">
        <v>255</v>
      </c>
      <c r="E1046" s="30" t="s">
        <v>1</v>
      </c>
      <c r="F1046" s="155" t="s">
        <v>186</v>
      </c>
      <c r="H1046" s="156">
        <v>5.8</v>
      </c>
      <c r="L1046" s="153"/>
      <c r="M1046" s="157"/>
      <c r="T1046" s="158"/>
      <c r="AT1046" s="30" t="s">
        <v>255</v>
      </c>
      <c r="AU1046" s="30" t="s">
        <v>86</v>
      </c>
      <c r="AV1046" s="12" t="s">
        <v>86</v>
      </c>
      <c r="AW1046" s="12" t="s">
        <v>33</v>
      </c>
      <c r="AX1046" s="12" t="s">
        <v>77</v>
      </c>
      <c r="AY1046" s="30" t="s">
        <v>246</v>
      </c>
    </row>
    <row r="1047" spans="2:65" s="13" customFormat="1" x14ac:dyDescent="0.2">
      <c r="B1047" s="159"/>
      <c r="D1047" s="154" t="s">
        <v>255</v>
      </c>
      <c r="E1047" s="32" t="s">
        <v>184</v>
      </c>
      <c r="F1047" s="160" t="s">
        <v>262</v>
      </c>
      <c r="H1047" s="161">
        <v>5.8</v>
      </c>
      <c r="L1047" s="159"/>
      <c r="M1047" s="162"/>
      <c r="T1047" s="163"/>
      <c r="AT1047" s="32" t="s">
        <v>255</v>
      </c>
      <c r="AU1047" s="32" t="s">
        <v>86</v>
      </c>
      <c r="AV1047" s="13" t="s">
        <v>263</v>
      </c>
      <c r="AW1047" s="13" t="s">
        <v>33</v>
      </c>
      <c r="AX1047" s="13" t="s">
        <v>77</v>
      </c>
      <c r="AY1047" s="32" t="s">
        <v>246</v>
      </c>
    </row>
    <row r="1048" spans="2:65" s="12" customFormat="1" x14ac:dyDescent="0.2">
      <c r="B1048" s="153"/>
      <c r="D1048" s="154" t="s">
        <v>255</v>
      </c>
      <c r="E1048" s="30" t="s">
        <v>1</v>
      </c>
      <c r="F1048" s="155" t="s">
        <v>1440</v>
      </c>
      <c r="H1048" s="156">
        <v>11.6</v>
      </c>
      <c r="L1048" s="153"/>
      <c r="M1048" s="157"/>
      <c r="T1048" s="158"/>
      <c r="AT1048" s="30" t="s">
        <v>255</v>
      </c>
      <c r="AU1048" s="30" t="s">
        <v>86</v>
      </c>
      <c r="AV1048" s="12" t="s">
        <v>86</v>
      </c>
      <c r="AW1048" s="12" t="s">
        <v>33</v>
      </c>
      <c r="AX1048" s="12" t="s">
        <v>8</v>
      </c>
      <c r="AY1048" s="30" t="s">
        <v>246</v>
      </c>
    </row>
    <row r="1049" spans="2:65" s="1" customFormat="1" ht="16.5" customHeight="1" x14ac:dyDescent="0.2">
      <c r="B1049" s="50"/>
      <c r="C1049" s="143" t="s">
        <v>1527</v>
      </c>
      <c r="D1049" s="143" t="s">
        <v>248</v>
      </c>
      <c r="E1049" s="144" t="s">
        <v>1528</v>
      </c>
      <c r="F1049" s="145" t="s">
        <v>1529</v>
      </c>
      <c r="G1049" s="146" t="s">
        <v>274</v>
      </c>
      <c r="H1049" s="147">
        <v>29</v>
      </c>
      <c r="I1049" s="27"/>
      <c r="J1049" s="148">
        <f>ROUND(I1049*H1049,0)</f>
        <v>0</v>
      </c>
      <c r="K1049" s="145" t="s">
        <v>252</v>
      </c>
      <c r="L1049" s="50"/>
      <c r="M1049" s="149" t="s">
        <v>1</v>
      </c>
      <c r="N1049" s="150" t="s">
        <v>42</v>
      </c>
      <c r="P1049" s="151">
        <f>O1049*H1049</f>
        <v>0</v>
      </c>
      <c r="Q1049" s="151">
        <v>1.0504E-5</v>
      </c>
      <c r="R1049" s="151">
        <f>Q1049*H1049</f>
        <v>3.0461600000000001E-4</v>
      </c>
      <c r="S1049" s="151">
        <v>0</v>
      </c>
      <c r="T1049" s="152">
        <f>S1049*H1049</f>
        <v>0</v>
      </c>
      <c r="AR1049" s="28" t="s">
        <v>364</v>
      </c>
      <c r="AT1049" s="28" t="s">
        <v>248</v>
      </c>
      <c r="AU1049" s="28" t="s">
        <v>86</v>
      </c>
      <c r="AY1049" s="17" t="s">
        <v>246</v>
      </c>
      <c r="BE1049" s="29">
        <f>IF(N1049="základní",J1049,0)</f>
        <v>0</v>
      </c>
      <c r="BF1049" s="29">
        <f>IF(N1049="snížená",J1049,0)</f>
        <v>0</v>
      </c>
      <c r="BG1049" s="29">
        <f>IF(N1049="zákl. přenesená",J1049,0)</f>
        <v>0</v>
      </c>
      <c r="BH1049" s="29">
        <f>IF(N1049="sníž. přenesená",J1049,0)</f>
        <v>0</v>
      </c>
      <c r="BI1049" s="29">
        <f>IF(N1049="nulová",J1049,0)</f>
        <v>0</v>
      </c>
      <c r="BJ1049" s="17" t="s">
        <v>8</v>
      </c>
      <c r="BK1049" s="29">
        <f>ROUND(I1049*H1049,0)</f>
        <v>0</v>
      </c>
      <c r="BL1049" s="17" t="s">
        <v>364</v>
      </c>
      <c r="BM1049" s="28" t="s">
        <v>1530</v>
      </c>
    </row>
    <row r="1050" spans="2:65" s="15" customFormat="1" x14ac:dyDescent="0.2">
      <c r="B1050" s="178"/>
      <c r="D1050" s="154" t="s">
        <v>255</v>
      </c>
      <c r="E1050" s="35" t="s">
        <v>1531</v>
      </c>
      <c r="F1050" s="179" t="s">
        <v>1532</v>
      </c>
      <c r="H1050" s="35" t="s">
        <v>1</v>
      </c>
      <c r="L1050" s="178"/>
      <c r="M1050" s="180"/>
      <c r="T1050" s="181"/>
      <c r="AT1050" s="35" t="s">
        <v>255</v>
      </c>
      <c r="AU1050" s="35" t="s">
        <v>86</v>
      </c>
      <c r="AV1050" s="15" t="s">
        <v>8</v>
      </c>
      <c r="AW1050" s="15" t="s">
        <v>33</v>
      </c>
      <c r="AX1050" s="15" t="s">
        <v>77</v>
      </c>
      <c r="AY1050" s="35" t="s">
        <v>246</v>
      </c>
    </row>
    <row r="1051" spans="2:65" s="15" customFormat="1" x14ac:dyDescent="0.2">
      <c r="B1051" s="178"/>
      <c r="D1051" s="154" t="s">
        <v>255</v>
      </c>
      <c r="E1051" s="35" t="s">
        <v>1533</v>
      </c>
      <c r="F1051" s="179" t="s">
        <v>1534</v>
      </c>
      <c r="H1051" s="35" t="s">
        <v>1</v>
      </c>
      <c r="L1051" s="178"/>
      <c r="M1051" s="180"/>
      <c r="T1051" s="181"/>
      <c r="AT1051" s="35" t="s">
        <v>255</v>
      </c>
      <c r="AU1051" s="35" t="s">
        <v>86</v>
      </c>
      <c r="AV1051" s="15" t="s">
        <v>8</v>
      </c>
      <c r="AW1051" s="15" t="s">
        <v>33</v>
      </c>
      <c r="AX1051" s="15" t="s">
        <v>77</v>
      </c>
      <c r="AY1051" s="35" t="s">
        <v>246</v>
      </c>
    </row>
    <row r="1052" spans="2:65" s="12" customFormat="1" x14ac:dyDescent="0.2">
      <c r="B1052" s="153"/>
      <c r="D1052" s="154" t="s">
        <v>255</v>
      </c>
      <c r="E1052" s="30" t="s">
        <v>1</v>
      </c>
      <c r="F1052" s="155" t="s">
        <v>1535</v>
      </c>
      <c r="H1052" s="156">
        <v>11.6</v>
      </c>
      <c r="L1052" s="153"/>
      <c r="M1052" s="157"/>
      <c r="T1052" s="158"/>
      <c r="AT1052" s="30" t="s">
        <v>255</v>
      </c>
      <c r="AU1052" s="30" t="s">
        <v>86</v>
      </c>
      <c r="AV1052" s="12" t="s">
        <v>86</v>
      </c>
      <c r="AW1052" s="12" t="s">
        <v>33</v>
      </c>
      <c r="AX1052" s="12" t="s">
        <v>77</v>
      </c>
      <c r="AY1052" s="30" t="s">
        <v>246</v>
      </c>
    </row>
    <row r="1053" spans="2:65" s="12" customFormat="1" x14ac:dyDescent="0.2">
      <c r="B1053" s="153"/>
      <c r="D1053" s="154" t="s">
        <v>255</v>
      </c>
      <c r="E1053" s="30" t="s">
        <v>1</v>
      </c>
      <c r="F1053" s="155" t="s">
        <v>1536</v>
      </c>
      <c r="H1053" s="156">
        <v>11.6</v>
      </c>
      <c r="L1053" s="153"/>
      <c r="M1053" s="157"/>
      <c r="T1053" s="158"/>
      <c r="AT1053" s="30" t="s">
        <v>255</v>
      </c>
      <c r="AU1053" s="30" t="s">
        <v>86</v>
      </c>
      <c r="AV1053" s="12" t="s">
        <v>86</v>
      </c>
      <c r="AW1053" s="12" t="s">
        <v>33</v>
      </c>
      <c r="AX1053" s="12" t="s">
        <v>77</v>
      </c>
      <c r="AY1053" s="30" t="s">
        <v>246</v>
      </c>
    </row>
    <row r="1054" spans="2:65" s="12" customFormat="1" x14ac:dyDescent="0.2">
      <c r="B1054" s="153"/>
      <c r="D1054" s="154" t="s">
        <v>255</v>
      </c>
      <c r="E1054" s="30" t="s">
        <v>1</v>
      </c>
      <c r="F1054" s="155" t="s">
        <v>1537</v>
      </c>
      <c r="H1054" s="156">
        <v>5.8</v>
      </c>
      <c r="L1054" s="153"/>
      <c r="M1054" s="157"/>
      <c r="T1054" s="158"/>
      <c r="AT1054" s="30" t="s">
        <v>255</v>
      </c>
      <c r="AU1054" s="30" t="s">
        <v>86</v>
      </c>
      <c r="AV1054" s="12" t="s">
        <v>86</v>
      </c>
      <c r="AW1054" s="12" t="s">
        <v>33</v>
      </c>
      <c r="AX1054" s="12" t="s">
        <v>77</v>
      </c>
      <c r="AY1054" s="30" t="s">
        <v>246</v>
      </c>
    </row>
    <row r="1055" spans="2:65" s="13" customFormat="1" x14ac:dyDescent="0.2">
      <c r="B1055" s="159"/>
      <c r="D1055" s="154" t="s">
        <v>255</v>
      </c>
      <c r="E1055" s="32" t="s">
        <v>1</v>
      </c>
      <c r="F1055" s="160" t="s">
        <v>262</v>
      </c>
      <c r="H1055" s="161">
        <v>29</v>
      </c>
      <c r="L1055" s="159"/>
      <c r="M1055" s="162"/>
      <c r="T1055" s="163"/>
      <c r="AT1055" s="32" t="s">
        <v>255</v>
      </c>
      <c r="AU1055" s="32" t="s">
        <v>86</v>
      </c>
      <c r="AV1055" s="13" t="s">
        <v>263</v>
      </c>
      <c r="AW1055" s="13" t="s">
        <v>33</v>
      </c>
      <c r="AX1055" s="13" t="s">
        <v>8</v>
      </c>
      <c r="AY1055" s="32" t="s">
        <v>246</v>
      </c>
    </row>
    <row r="1056" spans="2:65" s="1" customFormat="1" ht="21.75" customHeight="1" x14ac:dyDescent="0.2">
      <c r="B1056" s="50"/>
      <c r="C1056" s="169" t="s">
        <v>1538</v>
      </c>
      <c r="D1056" s="169" t="s">
        <v>643</v>
      </c>
      <c r="E1056" s="170" t="s">
        <v>1539</v>
      </c>
      <c r="F1056" s="171" t="s">
        <v>1540</v>
      </c>
      <c r="G1056" s="172" t="s">
        <v>280</v>
      </c>
      <c r="H1056" s="173">
        <v>0.112</v>
      </c>
      <c r="I1056" s="34"/>
      <c r="J1056" s="174">
        <f>ROUND(I1056*H1056,0)</f>
        <v>0</v>
      </c>
      <c r="K1056" s="171" t="s">
        <v>252</v>
      </c>
      <c r="L1056" s="175"/>
      <c r="M1056" s="176" t="s">
        <v>1</v>
      </c>
      <c r="N1056" s="177" t="s">
        <v>42</v>
      </c>
      <c r="P1056" s="151">
        <f>O1056*H1056</f>
        <v>0</v>
      </c>
      <c r="Q1056" s="151">
        <v>0.55000000000000004</v>
      </c>
      <c r="R1056" s="151">
        <f>Q1056*H1056</f>
        <v>6.1600000000000009E-2</v>
      </c>
      <c r="S1056" s="151">
        <v>0</v>
      </c>
      <c r="T1056" s="152">
        <f>S1056*H1056</f>
        <v>0</v>
      </c>
      <c r="AR1056" s="28" t="s">
        <v>470</v>
      </c>
      <c r="AT1056" s="28" t="s">
        <v>643</v>
      </c>
      <c r="AU1056" s="28" t="s">
        <v>86</v>
      </c>
      <c r="AY1056" s="17" t="s">
        <v>246</v>
      </c>
      <c r="BE1056" s="29">
        <f>IF(N1056="základní",J1056,0)</f>
        <v>0</v>
      </c>
      <c r="BF1056" s="29">
        <f>IF(N1056="snížená",J1056,0)</f>
        <v>0</v>
      </c>
      <c r="BG1056" s="29">
        <f>IF(N1056="zákl. přenesená",J1056,0)</f>
        <v>0</v>
      </c>
      <c r="BH1056" s="29">
        <f>IF(N1056="sníž. přenesená",J1056,0)</f>
        <v>0</v>
      </c>
      <c r="BI1056" s="29">
        <f>IF(N1056="nulová",J1056,0)</f>
        <v>0</v>
      </c>
      <c r="BJ1056" s="17" t="s">
        <v>8</v>
      </c>
      <c r="BK1056" s="29">
        <f>ROUND(I1056*H1056,0)</f>
        <v>0</v>
      </c>
      <c r="BL1056" s="17" t="s">
        <v>364</v>
      </c>
      <c r="BM1056" s="28" t="s">
        <v>1541</v>
      </c>
    </row>
    <row r="1057" spans="2:65" s="12" customFormat="1" x14ac:dyDescent="0.2">
      <c r="B1057" s="153"/>
      <c r="D1057" s="154" t="s">
        <v>255</v>
      </c>
      <c r="E1057" s="30" t="s">
        <v>1</v>
      </c>
      <c r="F1057" s="155" t="s">
        <v>1542</v>
      </c>
      <c r="H1057" s="156">
        <v>6.0999999999999999E-2</v>
      </c>
      <c r="L1057" s="153"/>
      <c r="M1057" s="157"/>
      <c r="T1057" s="158"/>
      <c r="AT1057" s="30" t="s">
        <v>255</v>
      </c>
      <c r="AU1057" s="30" t="s">
        <v>86</v>
      </c>
      <c r="AV1057" s="12" t="s">
        <v>86</v>
      </c>
      <c r="AW1057" s="12" t="s">
        <v>33</v>
      </c>
      <c r="AX1057" s="12" t="s">
        <v>77</v>
      </c>
      <c r="AY1057" s="30" t="s">
        <v>246</v>
      </c>
    </row>
    <row r="1058" spans="2:65" s="12" customFormat="1" x14ac:dyDescent="0.2">
      <c r="B1058" s="153"/>
      <c r="D1058" s="154" t="s">
        <v>255</v>
      </c>
      <c r="E1058" s="30" t="s">
        <v>1</v>
      </c>
      <c r="F1058" s="155" t="s">
        <v>1543</v>
      </c>
      <c r="H1058" s="156">
        <v>5.0999999999999997E-2</v>
      </c>
      <c r="L1058" s="153"/>
      <c r="M1058" s="157"/>
      <c r="T1058" s="158"/>
      <c r="AT1058" s="30" t="s">
        <v>255</v>
      </c>
      <c r="AU1058" s="30" t="s">
        <v>86</v>
      </c>
      <c r="AV1058" s="12" t="s">
        <v>86</v>
      </c>
      <c r="AW1058" s="12" t="s">
        <v>33</v>
      </c>
      <c r="AX1058" s="12" t="s">
        <v>77</v>
      </c>
      <c r="AY1058" s="30" t="s">
        <v>246</v>
      </c>
    </row>
    <row r="1059" spans="2:65" s="13" customFormat="1" x14ac:dyDescent="0.2">
      <c r="B1059" s="159"/>
      <c r="D1059" s="154" t="s">
        <v>255</v>
      </c>
      <c r="E1059" s="32" t="s">
        <v>1</v>
      </c>
      <c r="F1059" s="160" t="s">
        <v>262</v>
      </c>
      <c r="H1059" s="161">
        <v>0.112</v>
      </c>
      <c r="L1059" s="159"/>
      <c r="M1059" s="162"/>
      <c r="T1059" s="163"/>
      <c r="AT1059" s="32" t="s">
        <v>255</v>
      </c>
      <c r="AU1059" s="32" t="s">
        <v>86</v>
      </c>
      <c r="AV1059" s="13" t="s">
        <v>263</v>
      </c>
      <c r="AW1059" s="13" t="s">
        <v>33</v>
      </c>
      <c r="AX1059" s="13" t="s">
        <v>8</v>
      </c>
      <c r="AY1059" s="32" t="s">
        <v>246</v>
      </c>
    </row>
    <row r="1060" spans="2:65" s="1" customFormat="1" ht="16.5" customHeight="1" x14ac:dyDescent="0.2">
      <c r="B1060" s="50"/>
      <c r="C1060" s="169" t="s">
        <v>1544</v>
      </c>
      <c r="D1060" s="169" t="s">
        <v>643</v>
      </c>
      <c r="E1060" s="170" t="s">
        <v>1514</v>
      </c>
      <c r="F1060" s="171" t="s">
        <v>1515</v>
      </c>
      <c r="G1060" s="172" t="s">
        <v>280</v>
      </c>
      <c r="H1060" s="173">
        <v>3.1E-2</v>
      </c>
      <c r="I1060" s="34"/>
      <c r="J1060" s="174">
        <f>ROUND(I1060*H1060,0)</f>
        <v>0</v>
      </c>
      <c r="K1060" s="171" t="s">
        <v>252</v>
      </c>
      <c r="L1060" s="175"/>
      <c r="M1060" s="176" t="s">
        <v>1</v>
      </c>
      <c r="N1060" s="177" t="s">
        <v>42</v>
      </c>
      <c r="P1060" s="151">
        <f>O1060*H1060</f>
        <v>0</v>
      </c>
      <c r="Q1060" s="151">
        <v>0.55000000000000004</v>
      </c>
      <c r="R1060" s="151">
        <f>Q1060*H1060</f>
        <v>1.7050000000000003E-2</v>
      </c>
      <c r="S1060" s="151">
        <v>0</v>
      </c>
      <c r="T1060" s="152">
        <f>S1060*H1060</f>
        <v>0</v>
      </c>
      <c r="AR1060" s="28" t="s">
        <v>470</v>
      </c>
      <c r="AT1060" s="28" t="s">
        <v>643</v>
      </c>
      <c r="AU1060" s="28" t="s">
        <v>86</v>
      </c>
      <c r="AY1060" s="17" t="s">
        <v>246</v>
      </c>
      <c r="BE1060" s="29">
        <f>IF(N1060="základní",J1060,0)</f>
        <v>0</v>
      </c>
      <c r="BF1060" s="29">
        <f>IF(N1060="snížená",J1060,0)</f>
        <v>0</v>
      </c>
      <c r="BG1060" s="29">
        <f>IF(N1060="zákl. přenesená",J1060,0)</f>
        <v>0</v>
      </c>
      <c r="BH1060" s="29">
        <f>IF(N1060="sníž. přenesená",J1060,0)</f>
        <v>0</v>
      </c>
      <c r="BI1060" s="29">
        <f>IF(N1060="nulová",J1060,0)</f>
        <v>0</v>
      </c>
      <c r="BJ1060" s="17" t="s">
        <v>8</v>
      </c>
      <c r="BK1060" s="29">
        <f>ROUND(I1060*H1060,0)</f>
        <v>0</v>
      </c>
      <c r="BL1060" s="17" t="s">
        <v>364</v>
      </c>
      <c r="BM1060" s="28" t="s">
        <v>1545</v>
      </c>
    </row>
    <row r="1061" spans="2:65" s="12" customFormat="1" x14ac:dyDescent="0.2">
      <c r="B1061" s="153"/>
      <c r="D1061" s="154" t="s">
        <v>255</v>
      </c>
      <c r="E1061" s="30" t="s">
        <v>1</v>
      </c>
      <c r="F1061" s="155" t="s">
        <v>1546</v>
      </c>
      <c r="H1061" s="156">
        <v>3.1E-2</v>
      </c>
      <c r="L1061" s="153"/>
      <c r="M1061" s="157"/>
      <c r="T1061" s="158"/>
      <c r="AT1061" s="30" t="s">
        <v>255</v>
      </c>
      <c r="AU1061" s="30" t="s">
        <v>86</v>
      </c>
      <c r="AV1061" s="12" t="s">
        <v>86</v>
      </c>
      <c r="AW1061" s="12" t="s">
        <v>33</v>
      </c>
      <c r="AX1061" s="12" t="s">
        <v>8</v>
      </c>
      <c r="AY1061" s="30" t="s">
        <v>246</v>
      </c>
    </row>
    <row r="1062" spans="2:65" s="1" customFormat="1" ht="24.2" customHeight="1" x14ac:dyDescent="0.2">
      <c r="B1062" s="50"/>
      <c r="C1062" s="143" t="s">
        <v>1547</v>
      </c>
      <c r="D1062" s="143" t="s">
        <v>248</v>
      </c>
      <c r="E1062" s="144" t="s">
        <v>1548</v>
      </c>
      <c r="F1062" s="145" t="s">
        <v>1549</v>
      </c>
      <c r="G1062" s="146" t="s">
        <v>251</v>
      </c>
      <c r="H1062" s="147">
        <v>5.8</v>
      </c>
      <c r="I1062" s="27"/>
      <c r="J1062" s="148">
        <f>ROUND(I1062*H1062,0)</f>
        <v>0</v>
      </c>
      <c r="K1062" s="145" t="s">
        <v>252</v>
      </c>
      <c r="L1062" s="50"/>
      <c r="M1062" s="149" t="s">
        <v>1</v>
      </c>
      <c r="N1062" s="150" t="s">
        <v>42</v>
      </c>
      <c r="P1062" s="151">
        <f>O1062*H1062</f>
        <v>0</v>
      </c>
      <c r="Q1062" s="151">
        <v>1.75E-4</v>
      </c>
      <c r="R1062" s="151">
        <f>Q1062*H1062</f>
        <v>1.0150000000000001E-3</v>
      </c>
      <c r="S1062" s="151">
        <v>0</v>
      </c>
      <c r="T1062" s="152">
        <f>S1062*H1062</f>
        <v>0</v>
      </c>
      <c r="AR1062" s="28" t="s">
        <v>364</v>
      </c>
      <c r="AT1062" s="28" t="s">
        <v>248</v>
      </c>
      <c r="AU1062" s="28" t="s">
        <v>86</v>
      </c>
      <c r="AY1062" s="17" t="s">
        <v>246</v>
      </c>
      <c r="BE1062" s="29">
        <f>IF(N1062="základní",J1062,0)</f>
        <v>0</v>
      </c>
      <c r="BF1062" s="29">
        <f>IF(N1062="snížená",J1062,0)</f>
        <v>0</v>
      </c>
      <c r="BG1062" s="29">
        <f>IF(N1062="zákl. přenesená",J1062,0)</f>
        <v>0</v>
      </c>
      <c r="BH1062" s="29">
        <f>IF(N1062="sníž. přenesená",J1062,0)</f>
        <v>0</v>
      </c>
      <c r="BI1062" s="29">
        <f>IF(N1062="nulová",J1062,0)</f>
        <v>0</v>
      </c>
      <c r="BJ1062" s="17" t="s">
        <v>8</v>
      </c>
      <c r="BK1062" s="29">
        <f>ROUND(I1062*H1062,0)</f>
        <v>0</v>
      </c>
      <c r="BL1062" s="17" t="s">
        <v>364</v>
      </c>
      <c r="BM1062" s="28" t="s">
        <v>1550</v>
      </c>
    </row>
    <row r="1063" spans="2:65" s="12" customFormat="1" x14ac:dyDescent="0.2">
      <c r="B1063" s="153"/>
      <c r="D1063" s="154" t="s">
        <v>255</v>
      </c>
      <c r="E1063" s="30" t="s">
        <v>1</v>
      </c>
      <c r="F1063" s="155" t="s">
        <v>184</v>
      </c>
      <c r="H1063" s="156">
        <v>5.8</v>
      </c>
      <c r="L1063" s="153"/>
      <c r="M1063" s="157"/>
      <c r="T1063" s="158"/>
      <c r="AT1063" s="30" t="s">
        <v>255</v>
      </c>
      <c r="AU1063" s="30" t="s">
        <v>86</v>
      </c>
      <c r="AV1063" s="12" t="s">
        <v>86</v>
      </c>
      <c r="AW1063" s="12" t="s">
        <v>33</v>
      </c>
      <c r="AX1063" s="12" t="s">
        <v>8</v>
      </c>
      <c r="AY1063" s="30" t="s">
        <v>246</v>
      </c>
    </row>
    <row r="1064" spans="2:65" s="1" customFormat="1" ht="33" customHeight="1" x14ac:dyDescent="0.2">
      <c r="B1064" s="50"/>
      <c r="C1064" s="143" t="s">
        <v>1551</v>
      </c>
      <c r="D1064" s="143" t="s">
        <v>248</v>
      </c>
      <c r="E1064" s="144" t="s">
        <v>1552</v>
      </c>
      <c r="F1064" s="145" t="s">
        <v>1553</v>
      </c>
      <c r="G1064" s="146" t="s">
        <v>319</v>
      </c>
      <c r="H1064" s="147">
        <v>11.884</v>
      </c>
      <c r="I1064" s="27"/>
      <c r="J1064" s="148">
        <f>ROUND(I1064*H1064,0)</f>
        <v>0</v>
      </c>
      <c r="K1064" s="145" t="s">
        <v>252</v>
      </c>
      <c r="L1064" s="50"/>
      <c r="M1064" s="149" t="s">
        <v>1</v>
      </c>
      <c r="N1064" s="150" t="s">
        <v>42</v>
      </c>
      <c r="P1064" s="151">
        <f>O1064*H1064</f>
        <v>0</v>
      </c>
      <c r="Q1064" s="151">
        <v>0</v>
      </c>
      <c r="R1064" s="151">
        <f>Q1064*H1064</f>
        <v>0</v>
      </c>
      <c r="S1064" s="151">
        <v>0</v>
      </c>
      <c r="T1064" s="152">
        <f>S1064*H1064</f>
        <v>0</v>
      </c>
      <c r="AR1064" s="28" t="s">
        <v>364</v>
      </c>
      <c r="AT1064" s="28" t="s">
        <v>248</v>
      </c>
      <c r="AU1064" s="28" t="s">
        <v>86</v>
      </c>
      <c r="AY1064" s="17" t="s">
        <v>246</v>
      </c>
      <c r="BE1064" s="29">
        <f>IF(N1064="základní",J1064,0)</f>
        <v>0</v>
      </c>
      <c r="BF1064" s="29">
        <f>IF(N1064="snížená",J1064,0)</f>
        <v>0</v>
      </c>
      <c r="BG1064" s="29">
        <f>IF(N1064="zákl. přenesená",J1064,0)</f>
        <v>0</v>
      </c>
      <c r="BH1064" s="29">
        <f>IF(N1064="sníž. přenesená",J1064,0)</f>
        <v>0</v>
      </c>
      <c r="BI1064" s="29">
        <f>IF(N1064="nulová",J1064,0)</f>
        <v>0</v>
      </c>
      <c r="BJ1064" s="17" t="s">
        <v>8</v>
      </c>
      <c r="BK1064" s="29">
        <f>ROUND(I1064*H1064,0)</f>
        <v>0</v>
      </c>
      <c r="BL1064" s="17" t="s">
        <v>364</v>
      </c>
      <c r="BM1064" s="28" t="s">
        <v>1554</v>
      </c>
    </row>
    <row r="1065" spans="2:65" s="11" customFormat="1" ht="22.9" customHeight="1" x14ac:dyDescent="0.2">
      <c r="B1065" s="135"/>
      <c r="D1065" s="24" t="s">
        <v>76</v>
      </c>
      <c r="E1065" s="141" t="s">
        <v>1555</v>
      </c>
      <c r="F1065" s="141" t="s">
        <v>1556</v>
      </c>
      <c r="J1065" s="142">
        <f>BK1065</f>
        <v>0</v>
      </c>
      <c r="L1065" s="135"/>
      <c r="M1065" s="138"/>
      <c r="P1065" s="139">
        <f>SUM(P1066:P1073)</f>
        <v>0</v>
      </c>
      <c r="R1065" s="139">
        <f>SUM(R1066:R1073)</f>
        <v>0.56932528249999992</v>
      </c>
      <c r="T1065" s="140">
        <f>SUM(T1066:T1073)</f>
        <v>0</v>
      </c>
      <c r="AR1065" s="24" t="s">
        <v>86</v>
      </c>
      <c r="AT1065" s="25" t="s">
        <v>76</v>
      </c>
      <c r="AU1065" s="25" t="s">
        <v>8</v>
      </c>
      <c r="AY1065" s="24" t="s">
        <v>246</v>
      </c>
      <c r="BK1065" s="26">
        <f>SUM(BK1066:BK1073)</f>
        <v>0</v>
      </c>
    </row>
    <row r="1066" spans="2:65" s="1" customFormat="1" ht="33" customHeight="1" x14ac:dyDescent="0.2">
      <c r="B1066" s="50"/>
      <c r="C1066" s="143" t="s">
        <v>1557</v>
      </c>
      <c r="D1066" s="143" t="s">
        <v>248</v>
      </c>
      <c r="E1066" s="144" t="s">
        <v>1558</v>
      </c>
      <c r="F1066" s="145" t="s">
        <v>1559</v>
      </c>
      <c r="G1066" s="146" t="s">
        <v>251</v>
      </c>
      <c r="H1066" s="147">
        <v>17.425000000000001</v>
      </c>
      <c r="I1066" s="27"/>
      <c r="J1066" s="148">
        <f>ROUND(I1066*H1066,0)</f>
        <v>0</v>
      </c>
      <c r="K1066" s="145" t="s">
        <v>252</v>
      </c>
      <c r="L1066" s="50"/>
      <c r="M1066" s="149" t="s">
        <v>1</v>
      </c>
      <c r="N1066" s="150" t="s">
        <v>42</v>
      </c>
      <c r="P1066" s="151">
        <f>O1066*H1066</f>
        <v>0</v>
      </c>
      <c r="Q1066" s="151">
        <v>3.08609E-2</v>
      </c>
      <c r="R1066" s="151">
        <f>Q1066*H1066</f>
        <v>0.53775118249999998</v>
      </c>
      <c r="S1066" s="151">
        <v>0</v>
      </c>
      <c r="T1066" s="152">
        <f>S1066*H1066</f>
        <v>0</v>
      </c>
      <c r="AR1066" s="28" t="s">
        <v>364</v>
      </c>
      <c r="AT1066" s="28" t="s">
        <v>248</v>
      </c>
      <c r="AU1066" s="28" t="s">
        <v>86</v>
      </c>
      <c r="AY1066" s="17" t="s">
        <v>246</v>
      </c>
      <c r="BE1066" s="29">
        <f>IF(N1066="základní",J1066,0)</f>
        <v>0</v>
      </c>
      <c r="BF1066" s="29">
        <f>IF(N1066="snížená",J1066,0)</f>
        <v>0</v>
      </c>
      <c r="BG1066" s="29">
        <f>IF(N1066="zákl. přenesená",J1066,0)</f>
        <v>0</v>
      </c>
      <c r="BH1066" s="29">
        <f>IF(N1066="sníž. přenesená",J1066,0)</f>
        <v>0</v>
      </c>
      <c r="BI1066" s="29">
        <f>IF(N1066="nulová",J1066,0)</f>
        <v>0</v>
      </c>
      <c r="BJ1066" s="17" t="s">
        <v>8</v>
      </c>
      <c r="BK1066" s="29">
        <f>ROUND(I1066*H1066,0)</f>
        <v>0</v>
      </c>
      <c r="BL1066" s="17" t="s">
        <v>364</v>
      </c>
      <c r="BM1066" s="28" t="s">
        <v>1560</v>
      </c>
    </row>
    <row r="1067" spans="2:65" s="12" customFormat="1" x14ac:dyDescent="0.2">
      <c r="B1067" s="153"/>
      <c r="D1067" s="154" t="s">
        <v>255</v>
      </c>
      <c r="E1067" s="30" t="s">
        <v>1</v>
      </c>
      <c r="F1067" s="155" t="s">
        <v>1561</v>
      </c>
      <c r="H1067" s="156">
        <v>17.425000000000001</v>
      </c>
      <c r="L1067" s="153"/>
      <c r="M1067" s="157"/>
      <c r="T1067" s="158"/>
      <c r="AT1067" s="30" t="s">
        <v>255</v>
      </c>
      <c r="AU1067" s="30" t="s">
        <v>86</v>
      </c>
      <c r="AV1067" s="12" t="s">
        <v>86</v>
      </c>
      <c r="AW1067" s="12" t="s">
        <v>33</v>
      </c>
      <c r="AX1067" s="12" t="s">
        <v>77</v>
      </c>
      <c r="AY1067" s="30" t="s">
        <v>246</v>
      </c>
    </row>
    <row r="1068" spans="2:65" s="13" customFormat="1" x14ac:dyDescent="0.2">
      <c r="B1068" s="159"/>
      <c r="D1068" s="154" t="s">
        <v>255</v>
      </c>
      <c r="E1068" s="32" t="s">
        <v>187</v>
      </c>
      <c r="F1068" s="160" t="s">
        <v>262</v>
      </c>
      <c r="H1068" s="161">
        <v>17.425000000000001</v>
      </c>
      <c r="L1068" s="159"/>
      <c r="M1068" s="162"/>
      <c r="T1068" s="163"/>
      <c r="AT1068" s="32" t="s">
        <v>255</v>
      </c>
      <c r="AU1068" s="32" t="s">
        <v>86</v>
      </c>
      <c r="AV1068" s="13" t="s">
        <v>263</v>
      </c>
      <c r="AW1068" s="13" t="s">
        <v>33</v>
      </c>
      <c r="AX1068" s="13" t="s">
        <v>8</v>
      </c>
      <c r="AY1068" s="32" t="s">
        <v>246</v>
      </c>
    </row>
    <row r="1069" spans="2:65" s="1" customFormat="1" ht="21.75" customHeight="1" x14ac:dyDescent="0.2">
      <c r="B1069" s="50"/>
      <c r="C1069" s="143" t="s">
        <v>1562</v>
      </c>
      <c r="D1069" s="143" t="s">
        <v>248</v>
      </c>
      <c r="E1069" s="144" t="s">
        <v>1563</v>
      </c>
      <c r="F1069" s="145" t="s">
        <v>1564</v>
      </c>
      <c r="G1069" s="146" t="s">
        <v>251</v>
      </c>
      <c r="H1069" s="147">
        <v>17.425000000000001</v>
      </c>
      <c r="I1069" s="27"/>
      <c r="J1069" s="148">
        <f>ROUND(I1069*H1069,0)</f>
        <v>0</v>
      </c>
      <c r="K1069" s="145" t="s">
        <v>252</v>
      </c>
      <c r="L1069" s="50"/>
      <c r="M1069" s="149" t="s">
        <v>1</v>
      </c>
      <c r="N1069" s="150" t="s">
        <v>42</v>
      </c>
      <c r="P1069" s="151">
        <f>O1069*H1069</f>
        <v>0</v>
      </c>
      <c r="Q1069" s="151">
        <v>2.0000000000000001E-4</v>
      </c>
      <c r="R1069" s="151">
        <f>Q1069*H1069</f>
        <v>3.4850000000000003E-3</v>
      </c>
      <c r="S1069" s="151">
        <v>0</v>
      </c>
      <c r="T1069" s="152">
        <f>S1069*H1069</f>
        <v>0</v>
      </c>
      <c r="AR1069" s="28" t="s">
        <v>364</v>
      </c>
      <c r="AT1069" s="28" t="s">
        <v>248</v>
      </c>
      <c r="AU1069" s="28" t="s">
        <v>86</v>
      </c>
      <c r="AY1069" s="17" t="s">
        <v>246</v>
      </c>
      <c r="BE1069" s="29">
        <f>IF(N1069="základní",J1069,0)</f>
        <v>0</v>
      </c>
      <c r="BF1069" s="29">
        <f>IF(N1069="snížená",J1069,0)</f>
        <v>0</v>
      </c>
      <c r="BG1069" s="29">
        <f>IF(N1069="zákl. přenesená",J1069,0)</f>
        <v>0</v>
      </c>
      <c r="BH1069" s="29">
        <f>IF(N1069="sníž. přenesená",J1069,0)</f>
        <v>0</v>
      </c>
      <c r="BI1069" s="29">
        <f>IF(N1069="nulová",J1069,0)</f>
        <v>0</v>
      </c>
      <c r="BJ1069" s="17" t="s">
        <v>8</v>
      </c>
      <c r="BK1069" s="29">
        <f>ROUND(I1069*H1069,0)</f>
        <v>0</v>
      </c>
      <c r="BL1069" s="17" t="s">
        <v>364</v>
      </c>
      <c r="BM1069" s="28" t="s">
        <v>1565</v>
      </c>
    </row>
    <row r="1070" spans="2:65" s="12" customFormat="1" x14ac:dyDescent="0.2">
      <c r="B1070" s="153"/>
      <c r="D1070" s="154" t="s">
        <v>255</v>
      </c>
      <c r="E1070" s="30" t="s">
        <v>1</v>
      </c>
      <c r="F1070" s="155" t="s">
        <v>187</v>
      </c>
      <c r="H1070" s="156">
        <v>17.425000000000001</v>
      </c>
      <c r="L1070" s="153"/>
      <c r="M1070" s="157"/>
      <c r="T1070" s="158"/>
      <c r="AT1070" s="30" t="s">
        <v>255</v>
      </c>
      <c r="AU1070" s="30" t="s">
        <v>86</v>
      </c>
      <c r="AV1070" s="12" t="s">
        <v>86</v>
      </c>
      <c r="AW1070" s="12" t="s">
        <v>33</v>
      </c>
      <c r="AX1070" s="12" t="s">
        <v>8</v>
      </c>
      <c r="AY1070" s="30" t="s">
        <v>246</v>
      </c>
    </row>
    <row r="1071" spans="2:65" s="1" customFormat="1" ht="33" customHeight="1" x14ac:dyDescent="0.2">
      <c r="B1071" s="50"/>
      <c r="C1071" s="143" t="s">
        <v>1566</v>
      </c>
      <c r="D1071" s="143" t="s">
        <v>248</v>
      </c>
      <c r="E1071" s="144" t="s">
        <v>1567</v>
      </c>
      <c r="F1071" s="145" t="s">
        <v>1568</v>
      </c>
      <c r="G1071" s="146" t="s">
        <v>251</v>
      </c>
      <c r="H1071" s="147">
        <v>17.425000000000001</v>
      </c>
      <c r="I1071" s="27"/>
      <c r="J1071" s="148">
        <f>ROUND(I1071*H1071,0)</f>
        <v>0</v>
      </c>
      <c r="K1071" s="145" t="s">
        <v>252</v>
      </c>
      <c r="L1071" s="50"/>
      <c r="M1071" s="149" t="s">
        <v>1</v>
      </c>
      <c r="N1071" s="150" t="s">
        <v>42</v>
      </c>
      <c r="P1071" s="151">
        <f>O1071*H1071</f>
        <v>0</v>
      </c>
      <c r="Q1071" s="151">
        <v>1.6119999999999999E-3</v>
      </c>
      <c r="R1071" s="151">
        <f>Q1071*H1071</f>
        <v>2.8089099999999999E-2</v>
      </c>
      <c r="S1071" s="151">
        <v>0</v>
      </c>
      <c r="T1071" s="152">
        <f>S1071*H1071</f>
        <v>0</v>
      </c>
      <c r="AR1071" s="28" t="s">
        <v>364</v>
      </c>
      <c r="AT1071" s="28" t="s">
        <v>248</v>
      </c>
      <c r="AU1071" s="28" t="s">
        <v>86</v>
      </c>
      <c r="AY1071" s="17" t="s">
        <v>246</v>
      </c>
      <c r="BE1071" s="29">
        <f>IF(N1071="základní",J1071,0)</f>
        <v>0</v>
      </c>
      <c r="BF1071" s="29">
        <f>IF(N1071="snížená",J1071,0)</f>
        <v>0</v>
      </c>
      <c r="BG1071" s="29">
        <f>IF(N1071="zákl. přenesená",J1071,0)</f>
        <v>0</v>
      </c>
      <c r="BH1071" s="29">
        <f>IF(N1071="sníž. přenesená",J1071,0)</f>
        <v>0</v>
      </c>
      <c r="BI1071" s="29">
        <f>IF(N1071="nulová",J1071,0)</f>
        <v>0</v>
      </c>
      <c r="BJ1071" s="17" t="s">
        <v>8</v>
      </c>
      <c r="BK1071" s="29">
        <f>ROUND(I1071*H1071,0)</f>
        <v>0</v>
      </c>
      <c r="BL1071" s="17" t="s">
        <v>364</v>
      </c>
      <c r="BM1071" s="28" t="s">
        <v>1569</v>
      </c>
    </row>
    <row r="1072" spans="2:65" s="12" customFormat="1" x14ac:dyDescent="0.2">
      <c r="B1072" s="153"/>
      <c r="D1072" s="154" t="s">
        <v>255</v>
      </c>
      <c r="E1072" s="30" t="s">
        <v>1</v>
      </c>
      <c r="F1072" s="155" t="s">
        <v>187</v>
      </c>
      <c r="H1072" s="156">
        <v>17.425000000000001</v>
      </c>
      <c r="L1072" s="153"/>
      <c r="M1072" s="157"/>
      <c r="T1072" s="158"/>
      <c r="AT1072" s="30" t="s">
        <v>255</v>
      </c>
      <c r="AU1072" s="30" t="s">
        <v>86</v>
      </c>
      <c r="AV1072" s="12" t="s">
        <v>86</v>
      </c>
      <c r="AW1072" s="12" t="s">
        <v>33</v>
      </c>
      <c r="AX1072" s="12" t="s">
        <v>8</v>
      </c>
      <c r="AY1072" s="30" t="s">
        <v>246</v>
      </c>
    </row>
    <row r="1073" spans="2:65" s="1" customFormat="1" ht="37.9" customHeight="1" x14ac:dyDescent="0.2">
      <c r="B1073" s="50"/>
      <c r="C1073" s="143" t="s">
        <v>1570</v>
      </c>
      <c r="D1073" s="143" t="s">
        <v>248</v>
      </c>
      <c r="E1073" s="144" t="s">
        <v>1571</v>
      </c>
      <c r="F1073" s="145" t="s">
        <v>1572</v>
      </c>
      <c r="G1073" s="146" t="s">
        <v>319</v>
      </c>
      <c r="H1073" s="147">
        <v>0.56899999999999995</v>
      </c>
      <c r="I1073" s="27"/>
      <c r="J1073" s="148">
        <f>ROUND(I1073*H1073,0)</f>
        <v>0</v>
      </c>
      <c r="K1073" s="145" t="s">
        <v>252</v>
      </c>
      <c r="L1073" s="50"/>
      <c r="M1073" s="149" t="s">
        <v>1</v>
      </c>
      <c r="N1073" s="150" t="s">
        <v>42</v>
      </c>
      <c r="P1073" s="151">
        <f>O1073*H1073</f>
        <v>0</v>
      </c>
      <c r="Q1073" s="151">
        <v>0</v>
      </c>
      <c r="R1073" s="151">
        <f>Q1073*H1073</f>
        <v>0</v>
      </c>
      <c r="S1073" s="151">
        <v>0</v>
      </c>
      <c r="T1073" s="152">
        <f>S1073*H1073</f>
        <v>0</v>
      </c>
      <c r="AR1073" s="28" t="s">
        <v>364</v>
      </c>
      <c r="AT1073" s="28" t="s">
        <v>248</v>
      </c>
      <c r="AU1073" s="28" t="s">
        <v>86</v>
      </c>
      <c r="AY1073" s="17" t="s">
        <v>246</v>
      </c>
      <c r="BE1073" s="29">
        <f>IF(N1073="základní",J1073,0)</f>
        <v>0</v>
      </c>
      <c r="BF1073" s="29">
        <f>IF(N1073="snížená",J1073,0)</f>
        <v>0</v>
      </c>
      <c r="BG1073" s="29">
        <f>IF(N1073="zákl. přenesená",J1073,0)</f>
        <v>0</v>
      </c>
      <c r="BH1073" s="29">
        <f>IF(N1073="sníž. přenesená",J1073,0)</f>
        <v>0</v>
      </c>
      <c r="BI1073" s="29">
        <f>IF(N1073="nulová",J1073,0)</f>
        <v>0</v>
      </c>
      <c r="BJ1073" s="17" t="s">
        <v>8</v>
      </c>
      <c r="BK1073" s="29">
        <f>ROUND(I1073*H1073,0)</f>
        <v>0</v>
      </c>
      <c r="BL1073" s="17" t="s">
        <v>364</v>
      </c>
      <c r="BM1073" s="28" t="s">
        <v>1573</v>
      </c>
    </row>
    <row r="1074" spans="2:65" s="11" customFormat="1" ht="22.9" customHeight="1" x14ac:dyDescent="0.2">
      <c r="B1074" s="135"/>
      <c r="D1074" s="24" t="s">
        <v>76</v>
      </c>
      <c r="E1074" s="141" t="s">
        <v>1574</v>
      </c>
      <c r="F1074" s="141" t="s">
        <v>1575</v>
      </c>
      <c r="J1074" s="142">
        <f>BK1074</f>
        <v>0</v>
      </c>
      <c r="L1074" s="135"/>
      <c r="M1074" s="138"/>
      <c r="P1074" s="139">
        <f>SUM(P1075:P1079)</f>
        <v>0</v>
      </c>
      <c r="R1074" s="139">
        <f>SUM(R1075:R1079)</f>
        <v>8.8637616000000002E-2</v>
      </c>
      <c r="T1074" s="140">
        <f>SUM(T1075:T1079)</f>
        <v>0</v>
      </c>
      <c r="AR1074" s="24" t="s">
        <v>86</v>
      </c>
      <c r="AT1074" s="25" t="s">
        <v>76</v>
      </c>
      <c r="AU1074" s="25" t="s">
        <v>8</v>
      </c>
      <c r="AY1074" s="24" t="s">
        <v>246</v>
      </c>
      <c r="BK1074" s="26">
        <f>SUM(BK1075:BK1079)</f>
        <v>0</v>
      </c>
    </row>
    <row r="1075" spans="2:65" s="1" customFormat="1" ht="24.2" customHeight="1" x14ac:dyDescent="0.2">
      <c r="B1075" s="50"/>
      <c r="C1075" s="143" t="s">
        <v>1576</v>
      </c>
      <c r="D1075" s="143" t="s">
        <v>248</v>
      </c>
      <c r="E1075" s="144" t="s">
        <v>1577</v>
      </c>
      <c r="F1075" s="145" t="s">
        <v>1578</v>
      </c>
      <c r="G1075" s="146" t="s">
        <v>274</v>
      </c>
      <c r="H1075" s="147">
        <v>26</v>
      </c>
      <c r="I1075" s="27"/>
      <c r="J1075" s="148">
        <f>ROUND(I1075*H1075,0)</f>
        <v>0</v>
      </c>
      <c r="K1075" s="145" t="s">
        <v>252</v>
      </c>
      <c r="L1075" s="50"/>
      <c r="M1075" s="149" t="s">
        <v>1</v>
      </c>
      <c r="N1075" s="150" t="s">
        <v>42</v>
      </c>
      <c r="P1075" s="151">
        <f>O1075*H1075</f>
        <v>0</v>
      </c>
      <c r="Q1075" s="151">
        <v>1.7092159999999999E-3</v>
      </c>
      <c r="R1075" s="151">
        <f>Q1075*H1075</f>
        <v>4.4439616000000001E-2</v>
      </c>
      <c r="S1075" s="151">
        <v>0</v>
      </c>
      <c r="T1075" s="152">
        <f>S1075*H1075</f>
        <v>0</v>
      </c>
      <c r="AR1075" s="28" t="s">
        <v>364</v>
      </c>
      <c r="AT1075" s="28" t="s">
        <v>248</v>
      </c>
      <c r="AU1075" s="28" t="s">
        <v>86</v>
      </c>
      <c r="AY1075" s="17" t="s">
        <v>246</v>
      </c>
      <c r="BE1075" s="29">
        <f>IF(N1075="základní",J1075,0)</f>
        <v>0</v>
      </c>
      <c r="BF1075" s="29">
        <f>IF(N1075="snížená",J1075,0)</f>
        <v>0</v>
      </c>
      <c r="BG1075" s="29">
        <f>IF(N1075="zákl. přenesená",J1075,0)</f>
        <v>0</v>
      </c>
      <c r="BH1075" s="29">
        <f>IF(N1075="sníž. přenesená",J1075,0)</f>
        <v>0</v>
      </c>
      <c r="BI1075" s="29">
        <f>IF(N1075="nulová",J1075,0)</f>
        <v>0</v>
      </c>
      <c r="BJ1075" s="17" t="s">
        <v>8</v>
      </c>
      <c r="BK1075" s="29">
        <f>ROUND(I1075*H1075,0)</f>
        <v>0</v>
      </c>
      <c r="BL1075" s="17" t="s">
        <v>364</v>
      </c>
      <c r="BM1075" s="28" t="s">
        <v>1579</v>
      </c>
    </row>
    <row r="1076" spans="2:65" s="12" customFormat="1" x14ac:dyDescent="0.2">
      <c r="B1076" s="153"/>
      <c r="D1076" s="154" t="s">
        <v>255</v>
      </c>
      <c r="E1076" s="30" t="s">
        <v>1</v>
      </c>
      <c r="F1076" s="155" t="s">
        <v>1580</v>
      </c>
      <c r="H1076" s="156">
        <v>26</v>
      </c>
      <c r="L1076" s="153"/>
      <c r="M1076" s="157"/>
      <c r="T1076" s="158"/>
      <c r="AT1076" s="30" t="s">
        <v>255</v>
      </c>
      <c r="AU1076" s="30" t="s">
        <v>86</v>
      </c>
      <c r="AV1076" s="12" t="s">
        <v>86</v>
      </c>
      <c r="AW1076" s="12" t="s">
        <v>33</v>
      </c>
      <c r="AX1076" s="12" t="s">
        <v>8</v>
      </c>
      <c r="AY1076" s="30" t="s">
        <v>246</v>
      </c>
    </row>
    <row r="1077" spans="2:65" s="1" customFormat="1" ht="24.2" customHeight="1" x14ac:dyDescent="0.2">
      <c r="B1077" s="50"/>
      <c r="C1077" s="143" t="s">
        <v>1581</v>
      </c>
      <c r="D1077" s="143" t="s">
        <v>248</v>
      </c>
      <c r="E1077" s="144" t="s">
        <v>1582</v>
      </c>
      <c r="F1077" s="145" t="s">
        <v>1583</v>
      </c>
      <c r="G1077" s="146" t="s">
        <v>274</v>
      </c>
      <c r="H1077" s="147">
        <v>41</v>
      </c>
      <c r="I1077" s="27"/>
      <c r="J1077" s="148">
        <f>ROUND(I1077*H1077,0)</f>
        <v>0</v>
      </c>
      <c r="K1077" s="145" t="s">
        <v>1</v>
      </c>
      <c r="L1077" s="50"/>
      <c r="M1077" s="149" t="s">
        <v>1</v>
      </c>
      <c r="N1077" s="150" t="s">
        <v>42</v>
      </c>
      <c r="P1077" s="151">
        <f>O1077*H1077</f>
        <v>0</v>
      </c>
      <c r="Q1077" s="151">
        <v>1.078E-3</v>
      </c>
      <c r="R1077" s="151">
        <f>Q1077*H1077</f>
        <v>4.4198000000000001E-2</v>
      </c>
      <c r="S1077" s="151">
        <v>0</v>
      </c>
      <c r="T1077" s="152">
        <f>S1077*H1077</f>
        <v>0</v>
      </c>
      <c r="AR1077" s="28" t="s">
        <v>364</v>
      </c>
      <c r="AT1077" s="28" t="s">
        <v>248</v>
      </c>
      <c r="AU1077" s="28" t="s">
        <v>86</v>
      </c>
      <c r="AY1077" s="17" t="s">
        <v>246</v>
      </c>
      <c r="BE1077" s="29">
        <f>IF(N1077="základní",J1077,0)</f>
        <v>0</v>
      </c>
      <c r="BF1077" s="29">
        <f>IF(N1077="snížená",J1077,0)</f>
        <v>0</v>
      </c>
      <c r="BG1077" s="29">
        <f>IF(N1077="zákl. přenesená",J1077,0)</f>
        <v>0</v>
      </c>
      <c r="BH1077" s="29">
        <f>IF(N1077="sníž. přenesená",J1077,0)</f>
        <v>0</v>
      </c>
      <c r="BI1077" s="29">
        <f>IF(N1077="nulová",J1077,0)</f>
        <v>0</v>
      </c>
      <c r="BJ1077" s="17" t="s">
        <v>8</v>
      </c>
      <c r="BK1077" s="29">
        <f>ROUND(I1077*H1077,0)</f>
        <v>0</v>
      </c>
      <c r="BL1077" s="17" t="s">
        <v>364</v>
      </c>
      <c r="BM1077" s="28" t="s">
        <v>1584</v>
      </c>
    </row>
    <row r="1078" spans="2:65" s="12" customFormat="1" x14ac:dyDescent="0.2">
      <c r="B1078" s="153"/>
      <c r="D1078" s="154" t="s">
        <v>255</v>
      </c>
      <c r="E1078" s="30" t="s">
        <v>1</v>
      </c>
      <c r="F1078" s="155" t="s">
        <v>1585</v>
      </c>
      <c r="H1078" s="156">
        <v>41</v>
      </c>
      <c r="L1078" s="153"/>
      <c r="M1078" s="157"/>
      <c r="T1078" s="158"/>
      <c r="AT1078" s="30" t="s">
        <v>255</v>
      </c>
      <c r="AU1078" s="30" t="s">
        <v>86</v>
      </c>
      <c r="AV1078" s="12" t="s">
        <v>86</v>
      </c>
      <c r="AW1078" s="12" t="s">
        <v>33</v>
      </c>
      <c r="AX1078" s="12" t="s">
        <v>8</v>
      </c>
      <c r="AY1078" s="30" t="s">
        <v>246</v>
      </c>
    </row>
    <row r="1079" spans="2:65" s="1" customFormat="1" ht="33" customHeight="1" x14ac:dyDescent="0.2">
      <c r="B1079" s="50"/>
      <c r="C1079" s="143" t="s">
        <v>1586</v>
      </c>
      <c r="D1079" s="143" t="s">
        <v>248</v>
      </c>
      <c r="E1079" s="144" t="s">
        <v>1587</v>
      </c>
      <c r="F1079" s="145" t="s">
        <v>1588</v>
      </c>
      <c r="G1079" s="146" t="s">
        <v>319</v>
      </c>
      <c r="H1079" s="147">
        <v>8.8999999999999996E-2</v>
      </c>
      <c r="I1079" s="27"/>
      <c r="J1079" s="148">
        <f>ROUND(I1079*H1079,0)</f>
        <v>0</v>
      </c>
      <c r="K1079" s="145" t="s">
        <v>252</v>
      </c>
      <c r="L1079" s="50"/>
      <c r="M1079" s="149" t="s">
        <v>1</v>
      </c>
      <c r="N1079" s="150" t="s">
        <v>42</v>
      </c>
      <c r="P1079" s="151">
        <f>O1079*H1079</f>
        <v>0</v>
      </c>
      <c r="Q1079" s="151">
        <v>0</v>
      </c>
      <c r="R1079" s="151">
        <f>Q1079*H1079</f>
        <v>0</v>
      </c>
      <c r="S1079" s="151">
        <v>0</v>
      </c>
      <c r="T1079" s="152">
        <f>S1079*H1079</f>
        <v>0</v>
      </c>
      <c r="AR1079" s="28" t="s">
        <v>364</v>
      </c>
      <c r="AT1079" s="28" t="s">
        <v>248</v>
      </c>
      <c r="AU1079" s="28" t="s">
        <v>86</v>
      </c>
      <c r="AY1079" s="17" t="s">
        <v>246</v>
      </c>
      <c r="BE1079" s="29">
        <f>IF(N1079="základní",J1079,0)</f>
        <v>0</v>
      </c>
      <c r="BF1079" s="29">
        <f>IF(N1079="snížená",J1079,0)</f>
        <v>0</v>
      </c>
      <c r="BG1079" s="29">
        <f>IF(N1079="zákl. přenesená",J1079,0)</f>
        <v>0</v>
      </c>
      <c r="BH1079" s="29">
        <f>IF(N1079="sníž. přenesená",J1079,0)</f>
        <v>0</v>
      </c>
      <c r="BI1079" s="29">
        <f>IF(N1079="nulová",J1079,0)</f>
        <v>0</v>
      </c>
      <c r="BJ1079" s="17" t="s">
        <v>8</v>
      </c>
      <c r="BK1079" s="29">
        <f>ROUND(I1079*H1079,0)</f>
        <v>0</v>
      </c>
      <c r="BL1079" s="17" t="s">
        <v>364</v>
      </c>
      <c r="BM1079" s="28" t="s">
        <v>1589</v>
      </c>
    </row>
    <row r="1080" spans="2:65" s="11" customFormat="1" ht="22.9" customHeight="1" x14ac:dyDescent="0.2">
      <c r="B1080" s="135"/>
      <c r="D1080" s="24" t="s">
        <v>76</v>
      </c>
      <c r="E1080" s="141" t="s">
        <v>1590</v>
      </c>
      <c r="F1080" s="141" t="s">
        <v>1591</v>
      </c>
      <c r="J1080" s="142">
        <f>BK1080</f>
        <v>0</v>
      </c>
      <c r="L1080" s="135"/>
      <c r="M1080" s="138"/>
      <c r="P1080" s="139">
        <f>SUM(P1081:P1085)</f>
        <v>0</v>
      </c>
      <c r="R1080" s="139">
        <f>SUM(R1081:R1085)</f>
        <v>6.7697900000000005E-2</v>
      </c>
      <c r="T1080" s="140">
        <f>SUM(T1081:T1085)</f>
        <v>0</v>
      </c>
      <c r="AR1080" s="24" t="s">
        <v>86</v>
      </c>
      <c r="AT1080" s="25" t="s">
        <v>76</v>
      </c>
      <c r="AU1080" s="25" t="s">
        <v>8</v>
      </c>
      <c r="AY1080" s="24" t="s">
        <v>246</v>
      </c>
      <c r="BK1080" s="26">
        <f>SUM(BK1081:BK1085)</f>
        <v>0</v>
      </c>
    </row>
    <row r="1081" spans="2:65" s="1" customFormat="1" ht="24.2" customHeight="1" x14ac:dyDescent="0.2">
      <c r="B1081" s="50"/>
      <c r="C1081" s="143" t="s">
        <v>1592</v>
      </c>
      <c r="D1081" s="143" t="s">
        <v>248</v>
      </c>
      <c r="E1081" s="144" t="s">
        <v>1593</v>
      </c>
      <c r="F1081" s="145" t="s">
        <v>1594</v>
      </c>
      <c r="G1081" s="146" t="s">
        <v>455</v>
      </c>
      <c r="H1081" s="147">
        <v>1</v>
      </c>
      <c r="I1081" s="27"/>
      <c r="J1081" s="148">
        <f>ROUND(I1081*H1081,0)</f>
        <v>0</v>
      </c>
      <c r="K1081" s="145" t="s">
        <v>252</v>
      </c>
      <c r="L1081" s="50"/>
      <c r="M1081" s="149" t="s">
        <v>1</v>
      </c>
      <c r="N1081" s="150" t="s">
        <v>42</v>
      </c>
      <c r="P1081" s="151">
        <f>O1081*H1081</f>
        <v>0</v>
      </c>
      <c r="Q1081" s="151">
        <v>9.1790000000000003E-4</v>
      </c>
      <c r="R1081" s="151">
        <f>Q1081*H1081</f>
        <v>9.1790000000000003E-4</v>
      </c>
      <c r="S1081" s="151">
        <v>0</v>
      </c>
      <c r="T1081" s="152">
        <f>S1081*H1081</f>
        <v>0</v>
      </c>
      <c r="AR1081" s="28" t="s">
        <v>364</v>
      </c>
      <c r="AT1081" s="28" t="s">
        <v>248</v>
      </c>
      <c r="AU1081" s="28" t="s">
        <v>86</v>
      </c>
      <c r="AY1081" s="17" t="s">
        <v>246</v>
      </c>
      <c r="BE1081" s="29">
        <f>IF(N1081="základní",J1081,0)</f>
        <v>0</v>
      </c>
      <c r="BF1081" s="29">
        <f>IF(N1081="snížená",J1081,0)</f>
        <v>0</v>
      </c>
      <c r="BG1081" s="29">
        <f>IF(N1081="zákl. přenesená",J1081,0)</f>
        <v>0</v>
      </c>
      <c r="BH1081" s="29">
        <f>IF(N1081="sníž. přenesená",J1081,0)</f>
        <v>0</v>
      </c>
      <c r="BI1081" s="29">
        <f>IF(N1081="nulová",J1081,0)</f>
        <v>0</v>
      </c>
      <c r="BJ1081" s="17" t="s">
        <v>8</v>
      </c>
      <c r="BK1081" s="29">
        <f>ROUND(I1081*H1081,0)</f>
        <v>0</v>
      </c>
      <c r="BL1081" s="17" t="s">
        <v>364</v>
      </c>
      <c r="BM1081" s="28" t="s">
        <v>1595</v>
      </c>
    </row>
    <row r="1082" spans="2:65" s="12" customFormat="1" x14ac:dyDescent="0.2">
      <c r="B1082" s="153"/>
      <c r="D1082" s="154" t="s">
        <v>255</v>
      </c>
      <c r="E1082" s="30" t="s">
        <v>1</v>
      </c>
      <c r="F1082" s="155" t="s">
        <v>1596</v>
      </c>
      <c r="H1082" s="156">
        <v>1</v>
      </c>
      <c r="L1082" s="153"/>
      <c r="M1082" s="157"/>
      <c r="T1082" s="158"/>
      <c r="AT1082" s="30" t="s">
        <v>255</v>
      </c>
      <c r="AU1082" s="30" t="s">
        <v>86</v>
      </c>
      <c r="AV1082" s="12" t="s">
        <v>86</v>
      </c>
      <c r="AW1082" s="12" t="s">
        <v>33</v>
      </c>
      <c r="AX1082" s="12" t="s">
        <v>8</v>
      </c>
      <c r="AY1082" s="30" t="s">
        <v>246</v>
      </c>
    </row>
    <row r="1083" spans="2:65" s="1" customFormat="1" ht="24.2" customHeight="1" x14ac:dyDescent="0.2">
      <c r="B1083" s="50"/>
      <c r="C1083" s="169" t="s">
        <v>1597</v>
      </c>
      <c r="D1083" s="169" t="s">
        <v>643</v>
      </c>
      <c r="E1083" s="170" t="s">
        <v>1598</v>
      </c>
      <c r="F1083" s="171" t="s">
        <v>1599</v>
      </c>
      <c r="G1083" s="172" t="s">
        <v>251</v>
      </c>
      <c r="H1083" s="173">
        <v>2.625</v>
      </c>
      <c r="I1083" s="34"/>
      <c r="J1083" s="174">
        <f>ROUND(I1083*H1083,0)</f>
        <v>0</v>
      </c>
      <c r="K1083" s="171" t="s">
        <v>252</v>
      </c>
      <c r="L1083" s="175"/>
      <c r="M1083" s="176" t="s">
        <v>1</v>
      </c>
      <c r="N1083" s="177" t="s">
        <v>42</v>
      </c>
      <c r="P1083" s="151">
        <f>O1083*H1083</f>
        <v>0</v>
      </c>
      <c r="Q1083" s="151">
        <v>2.5440000000000001E-2</v>
      </c>
      <c r="R1083" s="151">
        <f>Q1083*H1083</f>
        <v>6.6780000000000006E-2</v>
      </c>
      <c r="S1083" s="151">
        <v>0</v>
      </c>
      <c r="T1083" s="152">
        <f>S1083*H1083</f>
        <v>0</v>
      </c>
      <c r="AR1083" s="28" t="s">
        <v>470</v>
      </c>
      <c r="AT1083" s="28" t="s">
        <v>643</v>
      </c>
      <c r="AU1083" s="28" t="s">
        <v>86</v>
      </c>
      <c r="AY1083" s="17" t="s">
        <v>246</v>
      </c>
      <c r="BE1083" s="29">
        <f>IF(N1083="základní",J1083,0)</f>
        <v>0</v>
      </c>
      <c r="BF1083" s="29">
        <f>IF(N1083="snížená",J1083,0)</f>
        <v>0</v>
      </c>
      <c r="BG1083" s="29">
        <f>IF(N1083="zákl. přenesená",J1083,0)</f>
        <v>0</v>
      </c>
      <c r="BH1083" s="29">
        <f>IF(N1083="sníž. přenesená",J1083,0)</f>
        <v>0</v>
      </c>
      <c r="BI1083" s="29">
        <f>IF(N1083="nulová",J1083,0)</f>
        <v>0</v>
      </c>
      <c r="BJ1083" s="17" t="s">
        <v>8</v>
      </c>
      <c r="BK1083" s="29">
        <f>ROUND(I1083*H1083,0)</f>
        <v>0</v>
      </c>
      <c r="BL1083" s="17" t="s">
        <v>364</v>
      </c>
      <c r="BM1083" s="28" t="s">
        <v>1600</v>
      </c>
    </row>
    <row r="1084" spans="2:65" s="12" customFormat="1" x14ac:dyDescent="0.2">
      <c r="B1084" s="153"/>
      <c r="D1084" s="154" t="s">
        <v>255</v>
      </c>
      <c r="E1084" s="30" t="s">
        <v>1</v>
      </c>
      <c r="F1084" s="155" t="s">
        <v>1601</v>
      </c>
      <c r="H1084" s="156">
        <v>2.625</v>
      </c>
      <c r="L1084" s="153"/>
      <c r="M1084" s="157"/>
      <c r="T1084" s="158"/>
      <c r="AT1084" s="30" t="s">
        <v>255</v>
      </c>
      <c r="AU1084" s="30" t="s">
        <v>86</v>
      </c>
      <c r="AV1084" s="12" t="s">
        <v>86</v>
      </c>
      <c r="AW1084" s="12" t="s">
        <v>33</v>
      </c>
      <c r="AX1084" s="12" t="s">
        <v>8</v>
      </c>
      <c r="AY1084" s="30" t="s">
        <v>246</v>
      </c>
    </row>
    <row r="1085" spans="2:65" s="1" customFormat="1" ht="33" customHeight="1" x14ac:dyDescent="0.2">
      <c r="B1085" s="50"/>
      <c r="C1085" s="143" t="s">
        <v>1602</v>
      </c>
      <c r="D1085" s="143" t="s">
        <v>248</v>
      </c>
      <c r="E1085" s="144" t="s">
        <v>1603</v>
      </c>
      <c r="F1085" s="145" t="s">
        <v>1604</v>
      </c>
      <c r="G1085" s="146" t="s">
        <v>319</v>
      </c>
      <c r="H1085" s="147">
        <v>6.8000000000000005E-2</v>
      </c>
      <c r="I1085" s="27"/>
      <c r="J1085" s="148">
        <f>ROUND(I1085*H1085,0)</f>
        <v>0</v>
      </c>
      <c r="K1085" s="145" t="s">
        <v>252</v>
      </c>
      <c r="L1085" s="50"/>
      <c r="M1085" s="149" t="s">
        <v>1</v>
      </c>
      <c r="N1085" s="150" t="s">
        <v>42</v>
      </c>
      <c r="P1085" s="151">
        <f>O1085*H1085</f>
        <v>0</v>
      </c>
      <c r="Q1085" s="151">
        <v>0</v>
      </c>
      <c r="R1085" s="151">
        <f>Q1085*H1085</f>
        <v>0</v>
      </c>
      <c r="S1085" s="151">
        <v>0</v>
      </c>
      <c r="T1085" s="152">
        <f>S1085*H1085</f>
        <v>0</v>
      </c>
      <c r="AR1085" s="28" t="s">
        <v>364</v>
      </c>
      <c r="AT1085" s="28" t="s">
        <v>248</v>
      </c>
      <c r="AU1085" s="28" t="s">
        <v>86</v>
      </c>
      <c r="AY1085" s="17" t="s">
        <v>246</v>
      </c>
      <c r="BE1085" s="29">
        <f>IF(N1085="základní",J1085,0)</f>
        <v>0</v>
      </c>
      <c r="BF1085" s="29">
        <f>IF(N1085="snížená",J1085,0)</f>
        <v>0</v>
      </c>
      <c r="BG1085" s="29">
        <f>IF(N1085="zákl. přenesená",J1085,0)</f>
        <v>0</v>
      </c>
      <c r="BH1085" s="29">
        <f>IF(N1085="sníž. přenesená",J1085,0)</f>
        <v>0</v>
      </c>
      <c r="BI1085" s="29">
        <f>IF(N1085="nulová",J1085,0)</f>
        <v>0</v>
      </c>
      <c r="BJ1085" s="17" t="s">
        <v>8</v>
      </c>
      <c r="BK1085" s="29">
        <f>ROUND(I1085*H1085,0)</f>
        <v>0</v>
      </c>
      <c r="BL1085" s="17" t="s">
        <v>364</v>
      </c>
      <c r="BM1085" s="28" t="s">
        <v>1605</v>
      </c>
    </row>
    <row r="1086" spans="2:65" s="11" customFormat="1" ht="22.9" customHeight="1" x14ac:dyDescent="0.2">
      <c r="B1086" s="135"/>
      <c r="D1086" s="24" t="s">
        <v>76</v>
      </c>
      <c r="E1086" s="141" t="s">
        <v>1606</v>
      </c>
      <c r="F1086" s="141" t="s">
        <v>1607</v>
      </c>
      <c r="J1086" s="142">
        <f>BK1086</f>
        <v>0</v>
      </c>
      <c r="L1086" s="135"/>
      <c r="M1086" s="138"/>
      <c r="P1086" s="139">
        <f>SUM(P1087:P1137)</f>
        <v>0</v>
      </c>
      <c r="R1086" s="139">
        <f>SUM(R1087:R1137)</f>
        <v>46.282877829999997</v>
      </c>
      <c r="T1086" s="140">
        <f>SUM(T1087:T1137)</f>
        <v>0.95000000000000007</v>
      </c>
      <c r="AR1086" s="24" t="s">
        <v>86</v>
      </c>
      <c r="AT1086" s="25" t="s">
        <v>76</v>
      </c>
      <c r="AU1086" s="25" t="s">
        <v>8</v>
      </c>
      <c r="AY1086" s="24" t="s">
        <v>246</v>
      </c>
      <c r="BK1086" s="26">
        <f>SUM(BK1087:BK1137)</f>
        <v>0</v>
      </c>
    </row>
    <row r="1087" spans="2:65" s="1" customFormat="1" ht="16.5" customHeight="1" x14ac:dyDescent="0.2">
      <c r="B1087" s="50"/>
      <c r="C1087" s="169" t="s">
        <v>1608</v>
      </c>
      <c r="D1087" s="169" t="s">
        <v>643</v>
      </c>
      <c r="E1087" s="170" t="s">
        <v>1609</v>
      </c>
      <c r="F1087" s="171" t="s">
        <v>1610</v>
      </c>
      <c r="G1087" s="172" t="s">
        <v>1611</v>
      </c>
      <c r="H1087" s="173">
        <v>1</v>
      </c>
      <c r="I1087" s="34"/>
      <c r="J1087" s="174">
        <f>ROUND(I1087*H1087,0)</f>
        <v>0</v>
      </c>
      <c r="K1087" s="171" t="s">
        <v>1</v>
      </c>
      <c r="L1087" s="175"/>
      <c r="M1087" s="176" t="s">
        <v>1</v>
      </c>
      <c r="N1087" s="177" t="s">
        <v>42</v>
      </c>
      <c r="P1087" s="151">
        <f>O1087*H1087</f>
        <v>0</v>
      </c>
      <c r="Q1087" s="151">
        <v>0</v>
      </c>
      <c r="R1087" s="151">
        <f>Q1087*H1087</f>
        <v>0</v>
      </c>
      <c r="S1087" s="151">
        <v>0</v>
      </c>
      <c r="T1087" s="152">
        <f>S1087*H1087</f>
        <v>0</v>
      </c>
      <c r="AR1087" s="28" t="s">
        <v>470</v>
      </c>
      <c r="AT1087" s="28" t="s">
        <v>643</v>
      </c>
      <c r="AU1087" s="28" t="s">
        <v>86</v>
      </c>
      <c r="AY1087" s="17" t="s">
        <v>246</v>
      </c>
      <c r="BE1087" s="29">
        <f>IF(N1087="základní",J1087,0)</f>
        <v>0</v>
      </c>
      <c r="BF1087" s="29">
        <f>IF(N1087="snížená",J1087,0)</f>
        <v>0</v>
      </c>
      <c r="BG1087" s="29">
        <f>IF(N1087="zákl. přenesená",J1087,0)</f>
        <v>0</v>
      </c>
      <c r="BH1087" s="29">
        <f>IF(N1087="sníž. přenesená",J1087,0)</f>
        <v>0</v>
      </c>
      <c r="BI1087" s="29">
        <f>IF(N1087="nulová",J1087,0)</f>
        <v>0</v>
      </c>
      <c r="BJ1087" s="17" t="s">
        <v>8</v>
      </c>
      <c r="BK1087" s="29">
        <f>ROUND(I1087*H1087,0)</f>
        <v>0</v>
      </c>
      <c r="BL1087" s="17" t="s">
        <v>364</v>
      </c>
      <c r="BM1087" s="28" t="s">
        <v>1612</v>
      </c>
    </row>
    <row r="1088" spans="2:65" s="1" customFormat="1" ht="24.2" customHeight="1" x14ac:dyDescent="0.2">
      <c r="B1088" s="50"/>
      <c r="C1088" s="143" t="s">
        <v>1613</v>
      </c>
      <c r="D1088" s="143" t="s">
        <v>248</v>
      </c>
      <c r="E1088" s="144" t="s">
        <v>1614</v>
      </c>
      <c r="F1088" s="145" t="s">
        <v>1615</v>
      </c>
      <c r="G1088" s="146" t="s">
        <v>455</v>
      </c>
      <c r="H1088" s="147">
        <v>1</v>
      </c>
      <c r="I1088" s="27"/>
      <c r="J1088" s="148">
        <f>ROUND(I1088*H1088,0)</f>
        <v>0</v>
      </c>
      <c r="K1088" s="145" t="s">
        <v>252</v>
      </c>
      <c r="L1088" s="50"/>
      <c r="M1088" s="149" t="s">
        <v>1</v>
      </c>
      <c r="N1088" s="150" t="s">
        <v>42</v>
      </c>
      <c r="P1088" s="151">
        <f>O1088*H1088</f>
        <v>0</v>
      </c>
      <c r="Q1088" s="151">
        <v>0</v>
      </c>
      <c r="R1088" s="151">
        <f>Q1088*H1088</f>
        <v>0</v>
      </c>
      <c r="S1088" s="151">
        <v>0</v>
      </c>
      <c r="T1088" s="152">
        <f>S1088*H1088</f>
        <v>0</v>
      </c>
      <c r="AR1088" s="28" t="s">
        <v>364</v>
      </c>
      <c r="AT1088" s="28" t="s">
        <v>248</v>
      </c>
      <c r="AU1088" s="28" t="s">
        <v>86</v>
      </c>
      <c r="AY1088" s="17" t="s">
        <v>246</v>
      </c>
      <c r="BE1088" s="29">
        <f>IF(N1088="základní",J1088,0)</f>
        <v>0</v>
      </c>
      <c r="BF1088" s="29">
        <f>IF(N1088="snížená",J1088,0)</f>
        <v>0</v>
      </c>
      <c r="BG1088" s="29">
        <f>IF(N1088="zákl. přenesená",J1088,0)</f>
        <v>0</v>
      </c>
      <c r="BH1088" s="29">
        <f>IF(N1088="sníž. přenesená",J1088,0)</f>
        <v>0</v>
      </c>
      <c r="BI1088" s="29">
        <f>IF(N1088="nulová",J1088,0)</f>
        <v>0</v>
      </c>
      <c r="BJ1088" s="17" t="s">
        <v>8</v>
      </c>
      <c r="BK1088" s="29">
        <f>ROUND(I1088*H1088,0)</f>
        <v>0</v>
      </c>
      <c r="BL1088" s="17" t="s">
        <v>364</v>
      </c>
      <c r="BM1088" s="28" t="s">
        <v>1616</v>
      </c>
    </row>
    <row r="1089" spans="2:65" s="12" customFormat="1" x14ac:dyDescent="0.2">
      <c r="B1089" s="153"/>
      <c r="D1089" s="154" t="s">
        <v>255</v>
      </c>
      <c r="E1089" s="30" t="s">
        <v>1</v>
      </c>
      <c r="F1089" s="155" t="s">
        <v>1617</v>
      </c>
      <c r="H1089" s="156">
        <v>1</v>
      </c>
      <c r="L1089" s="153"/>
      <c r="M1089" s="157"/>
      <c r="T1089" s="158"/>
      <c r="AT1089" s="30" t="s">
        <v>255</v>
      </c>
      <c r="AU1089" s="30" t="s">
        <v>86</v>
      </c>
      <c r="AV1089" s="12" t="s">
        <v>86</v>
      </c>
      <c r="AW1089" s="12" t="s">
        <v>33</v>
      </c>
      <c r="AX1089" s="12" t="s">
        <v>8</v>
      </c>
      <c r="AY1089" s="30" t="s">
        <v>246</v>
      </c>
    </row>
    <row r="1090" spans="2:65" s="1" customFormat="1" ht="33" customHeight="1" x14ac:dyDescent="0.2">
      <c r="B1090" s="50"/>
      <c r="C1090" s="169" t="s">
        <v>1618</v>
      </c>
      <c r="D1090" s="169" t="s">
        <v>643</v>
      </c>
      <c r="E1090" s="170" t="s">
        <v>1619</v>
      </c>
      <c r="F1090" s="171" t="s">
        <v>1620</v>
      </c>
      <c r="G1090" s="172" t="s">
        <v>455</v>
      </c>
      <c r="H1090" s="173">
        <v>1</v>
      </c>
      <c r="I1090" s="34"/>
      <c r="J1090" s="174">
        <f>ROUND(I1090*H1090,0)</f>
        <v>0</v>
      </c>
      <c r="K1090" s="171" t="s">
        <v>1</v>
      </c>
      <c r="L1090" s="175"/>
      <c r="M1090" s="176" t="s">
        <v>1</v>
      </c>
      <c r="N1090" s="177" t="s">
        <v>42</v>
      </c>
      <c r="P1090" s="151">
        <f>O1090*H1090</f>
        <v>0</v>
      </c>
      <c r="Q1090" s="151">
        <v>8.4000000000000005E-2</v>
      </c>
      <c r="R1090" s="151">
        <f>Q1090*H1090</f>
        <v>8.4000000000000005E-2</v>
      </c>
      <c r="S1090" s="151">
        <v>0</v>
      </c>
      <c r="T1090" s="152">
        <f>S1090*H1090</f>
        <v>0</v>
      </c>
      <c r="AR1090" s="28" t="s">
        <v>470</v>
      </c>
      <c r="AT1090" s="28" t="s">
        <v>643</v>
      </c>
      <c r="AU1090" s="28" t="s">
        <v>86</v>
      </c>
      <c r="AY1090" s="17" t="s">
        <v>246</v>
      </c>
      <c r="BE1090" s="29">
        <f>IF(N1090="základní",J1090,0)</f>
        <v>0</v>
      </c>
      <c r="BF1090" s="29">
        <f>IF(N1090="snížená",J1090,0)</f>
        <v>0</v>
      </c>
      <c r="BG1090" s="29">
        <f>IF(N1090="zákl. přenesená",J1090,0)</f>
        <v>0</v>
      </c>
      <c r="BH1090" s="29">
        <f>IF(N1090="sníž. přenesená",J1090,0)</f>
        <v>0</v>
      </c>
      <c r="BI1090" s="29">
        <f>IF(N1090="nulová",J1090,0)</f>
        <v>0</v>
      </c>
      <c r="BJ1090" s="17" t="s">
        <v>8</v>
      </c>
      <c r="BK1090" s="29">
        <f>ROUND(I1090*H1090,0)</f>
        <v>0</v>
      </c>
      <c r="BL1090" s="17" t="s">
        <v>364</v>
      </c>
      <c r="BM1090" s="28" t="s">
        <v>1621</v>
      </c>
    </row>
    <row r="1091" spans="2:65" s="1" customFormat="1" ht="21.75" customHeight="1" x14ac:dyDescent="0.2">
      <c r="B1091" s="50"/>
      <c r="C1091" s="143" t="s">
        <v>1622</v>
      </c>
      <c r="D1091" s="143" t="s">
        <v>248</v>
      </c>
      <c r="E1091" s="144" t="s">
        <v>1623</v>
      </c>
      <c r="F1091" s="145" t="s">
        <v>1624</v>
      </c>
      <c r="G1091" s="146" t="s">
        <v>455</v>
      </c>
      <c r="H1091" s="147">
        <v>1</v>
      </c>
      <c r="I1091" s="27"/>
      <c r="J1091" s="148">
        <f>ROUND(I1091*H1091,0)</f>
        <v>0</v>
      </c>
      <c r="K1091" s="145" t="s">
        <v>252</v>
      </c>
      <c r="L1091" s="50"/>
      <c r="M1091" s="149" t="s">
        <v>1</v>
      </c>
      <c r="N1091" s="150" t="s">
        <v>42</v>
      </c>
      <c r="P1091" s="151">
        <f>O1091*H1091</f>
        <v>0</v>
      </c>
      <c r="Q1091" s="151">
        <v>3.2899999999999997E-4</v>
      </c>
      <c r="R1091" s="151">
        <f>Q1091*H1091</f>
        <v>3.2899999999999997E-4</v>
      </c>
      <c r="S1091" s="151">
        <v>0</v>
      </c>
      <c r="T1091" s="152">
        <f>S1091*H1091</f>
        <v>0</v>
      </c>
      <c r="AR1091" s="28" t="s">
        <v>364</v>
      </c>
      <c r="AT1091" s="28" t="s">
        <v>248</v>
      </c>
      <c r="AU1091" s="28" t="s">
        <v>86</v>
      </c>
      <c r="AY1091" s="17" t="s">
        <v>246</v>
      </c>
      <c r="BE1091" s="29">
        <f>IF(N1091="základní",J1091,0)</f>
        <v>0</v>
      </c>
      <c r="BF1091" s="29">
        <f>IF(N1091="snížená",J1091,0)</f>
        <v>0</v>
      </c>
      <c r="BG1091" s="29">
        <f>IF(N1091="zákl. přenesená",J1091,0)</f>
        <v>0</v>
      </c>
      <c r="BH1091" s="29">
        <f>IF(N1091="sníž. přenesená",J1091,0)</f>
        <v>0</v>
      </c>
      <c r="BI1091" s="29">
        <f>IF(N1091="nulová",J1091,0)</f>
        <v>0</v>
      </c>
      <c r="BJ1091" s="17" t="s">
        <v>8</v>
      </c>
      <c r="BK1091" s="29">
        <f>ROUND(I1091*H1091,0)</f>
        <v>0</v>
      </c>
      <c r="BL1091" s="17" t="s">
        <v>364</v>
      </c>
      <c r="BM1091" s="28" t="s">
        <v>1625</v>
      </c>
    </row>
    <row r="1092" spans="2:65" s="12" customFormat="1" x14ac:dyDescent="0.2">
      <c r="B1092" s="153"/>
      <c r="D1092" s="154" t="s">
        <v>255</v>
      </c>
      <c r="E1092" s="30" t="s">
        <v>1</v>
      </c>
      <c r="F1092" s="155" t="s">
        <v>1626</v>
      </c>
      <c r="H1092" s="156">
        <v>1</v>
      </c>
      <c r="L1092" s="153"/>
      <c r="M1092" s="157"/>
      <c r="T1092" s="158"/>
      <c r="AT1092" s="30" t="s">
        <v>255</v>
      </c>
      <c r="AU1092" s="30" t="s">
        <v>86</v>
      </c>
      <c r="AV1092" s="12" t="s">
        <v>86</v>
      </c>
      <c r="AW1092" s="12" t="s">
        <v>33</v>
      </c>
      <c r="AX1092" s="12" t="s">
        <v>8</v>
      </c>
      <c r="AY1092" s="30" t="s">
        <v>246</v>
      </c>
    </row>
    <row r="1093" spans="2:65" s="1" customFormat="1" ht="33" customHeight="1" x14ac:dyDescent="0.2">
      <c r="B1093" s="50"/>
      <c r="C1093" s="169" t="s">
        <v>1627</v>
      </c>
      <c r="D1093" s="169" t="s">
        <v>643</v>
      </c>
      <c r="E1093" s="170" t="s">
        <v>1628</v>
      </c>
      <c r="F1093" s="171" t="s">
        <v>1629</v>
      </c>
      <c r="G1093" s="172" t="s">
        <v>455</v>
      </c>
      <c r="H1093" s="173">
        <v>1</v>
      </c>
      <c r="I1093" s="34"/>
      <c r="J1093" s="174">
        <f>ROUND(I1093*H1093,0)</f>
        <v>0</v>
      </c>
      <c r="K1093" s="171" t="s">
        <v>252</v>
      </c>
      <c r="L1093" s="175"/>
      <c r="M1093" s="176" t="s">
        <v>1</v>
      </c>
      <c r="N1093" s="177" t="s">
        <v>42</v>
      </c>
      <c r="P1093" s="151">
        <f>O1093*H1093</f>
        <v>0</v>
      </c>
      <c r="Q1093" s="151">
        <v>9.8000000000000004E-2</v>
      </c>
      <c r="R1093" s="151">
        <f>Q1093*H1093</f>
        <v>9.8000000000000004E-2</v>
      </c>
      <c r="S1093" s="151">
        <v>0</v>
      </c>
      <c r="T1093" s="152">
        <f>S1093*H1093</f>
        <v>0</v>
      </c>
      <c r="AR1093" s="28" t="s">
        <v>470</v>
      </c>
      <c r="AT1093" s="28" t="s">
        <v>643</v>
      </c>
      <c r="AU1093" s="28" t="s">
        <v>86</v>
      </c>
      <c r="AY1093" s="17" t="s">
        <v>246</v>
      </c>
      <c r="BE1093" s="29">
        <f>IF(N1093="základní",J1093,0)</f>
        <v>0</v>
      </c>
      <c r="BF1093" s="29">
        <f>IF(N1093="snížená",J1093,0)</f>
        <v>0</v>
      </c>
      <c r="BG1093" s="29">
        <f>IF(N1093="zákl. přenesená",J1093,0)</f>
        <v>0</v>
      </c>
      <c r="BH1093" s="29">
        <f>IF(N1093="sníž. přenesená",J1093,0)</f>
        <v>0</v>
      </c>
      <c r="BI1093" s="29">
        <f>IF(N1093="nulová",J1093,0)</f>
        <v>0</v>
      </c>
      <c r="BJ1093" s="17" t="s">
        <v>8</v>
      </c>
      <c r="BK1093" s="29">
        <f>ROUND(I1093*H1093,0)</f>
        <v>0</v>
      </c>
      <c r="BL1093" s="17" t="s">
        <v>364</v>
      </c>
      <c r="BM1093" s="28" t="s">
        <v>1630</v>
      </c>
    </row>
    <row r="1094" spans="2:65" s="12" customFormat="1" x14ac:dyDescent="0.2">
      <c r="B1094" s="153"/>
      <c r="D1094" s="154" t="s">
        <v>255</v>
      </c>
      <c r="E1094" s="30" t="s">
        <v>1</v>
      </c>
      <c r="F1094" s="155" t="s">
        <v>1626</v>
      </c>
      <c r="H1094" s="156">
        <v>1</v>
      </c>
      <c r="L1094" s="153"/>
      <c r="M1094" s="157"/>
      <c r="T1094" s="158"/>
      <c r="AT1094" s="30" t="s">
        <v>255</v>
      </c>
      <c r="AU1094" s="30" t="s">
        <v>86</v>
      </c>
      <c r="AV1094" s="12" t="s">
        <v>86</v>
      </c>
      <c r="AW1094" s="12" t="s">
        <v>33</v>
      </c>
      <c r="AX1094" s="12" t="s">
        <v>8</v>
      </c>
      <c r="AY1094" s="30" t="s">
        <v>246</v>
      </c>
    </row>
    <row r="1095" spans="2:65" s="1" customFormat="1" ht="16.5" customHeight="1" x14ac:dyDescent="0.2">
      <c r="B1095" s="50"/>
      <c r="C1095" s="143" t="s">
        <v>1631</v>
      </c>
      <c r="D1095" s="143" t="s">
        <v>248</v>
      </c>
      <c r="E1095" s="144" t="s">
        <v>1632</v>
      </c>
      <c r="F1095" s="145" t="s">
        <v>1633</v>
      </c>
      <c r="G1095" s="146" t="s">
        <v>455</v>
      </c>
      <c r="H1095" s="147">
        <v>1</v>
      </c>
      <c r="I1095" s="27"/>
      <c r="J1095" s="148">
        <f>ROUND(I1095*H1095,0)</f>
        <v>0</v>
      </c>
      <c r="K1095" s="145" t="s">
        <v>1</v>
      </c>
      <c r="L1095" s="50"/>
      <c r="M1095" s="149" t="s">
        <v>1</v>
      </c>
      <c r="N1095" s="150" t="s">
        <v>42</v>
      </c>
      <c r="P1095" s="151">
        <f>O1095*H1095</f>
        <v>0</v>
      </c>
      <c r="Q1095" s="151">
        <v>0</v>
      </c>
      <c r="R1095" s="151">
        <f>Q1095*H1095</f>
        <v>0</v>
      </c>
      <c r="S1095" s="151">
        <v>0</v>
      </c>
      <c r="T1095" s="152">
        <f>S1095*H1095</f>
        <v>0</v>
      </c>
      <c r="AR1095" s="28" t="s">
        <v>253</v>
      </c>
      <c r="AT1095" s="28" t="s">
        <v>248</v>
      </c>
      <c r="AU1095" s="28" t="s">
        <v>86</v>
      </c>
      <c r="AY1095" s="17" t="s">
        <v>246</v>
      </c>
      <c r="BE1095" s="29">
        <f>IF(N1095="základní",J1095,0)</f>
        <v>0</v>
      </c>
      <c r="BF1095" s="29">
        <f>IF(N1095="snížená",J1095,0)</f>
        <v>0</v>
      </c>
      <c r="BG1095" s="29">
        <f>IF(N1095="zákl. přenesená",J1095,0)</f>
        <v>0</v>
      </c>
      <c r="BH1095" s="29">
        <f>IF(N1095="sníž. přenesená",J1095,0)</f>
        <v>0</v>
      </c>
      <c r="BI1095" s="29">
        <f>IF(N1095="nulová",J1095,0)</f>
        <v>0</v>
      </c>
      <c r="BJ1095" s="17" t="s">
        <v>8</v>
      </c>
      <c r="BK1095" s="29">
        <f>ROUND(I1095*H1095,0)</f>
        <v>0</v>
      </c>
      <c r="BL1095" s="17" t="s">
        <v>253</v>
      </c>
      <c r="BM1095" s="28" t="s">
        <v>1634</v>
      </c>
    </row>
    <row r="1096" spans="2:65" s="12" customFormat="1" x14ac:dyDescent="0.2">
      <c r="B1096" s="153"/>
      <c r="D1096" s="154" t="s">
        <v>255</v>
      </c>
      <c r="E1096" s="30" t="s">
        <v>1</v>
      </c>
      <c r="F1096" s="155" t="s">
        <v>1635</v>
      </c>
      <c r="H1096" s="156">
        <v>1</v>
      </c>
      <c r="L1096" s="153"/>
      <c r="M1096" s="157"/>
      <c r="T1096" s="158"/>
      <c r="AT1096" s="30" t="s">
        <v>255</v>
      </c>
      <c r="AU1096" s="30" t="s">
        <v>86</v>
      </c>
      <c r="AV1096" s="12" t="s">
        <v>86</v>
      </c>
      <c r="AW1096" s="12" t="s">
        <v>33</v>
      </c>
      <c r="AX1096" s="12" t="s">
        <v>8</v>
      </c>
      <c r="AY1096" s="30" t="s">
        <v>246</v>
      </c>
    </row>
    <row r="1097" spans="2:65" s="1" customFormat="1" ht="16.5" customHeight="1" x14ac:dyDescent="0.2">
      <c r="B1097" s="50"/>
      <c r="C1097" s="169" t="s">
        <v>1636</v>
      </c>
      <c r="D1097" s="169" t="s">
        <v>643</v>
      </c>
      <c r="E1097" s="170" t="s">
        <v>1637</v>
      </c>
      <c r="F1097" s="171" t="s">
        <v>1638</v>
      </c>
      <c r="G1097" s="172" t="s">
        <v>455</v>
      </c>
      <c r="H1097" s="173">
        <v>1</v>
      </c>
      <c r="I1097" s="34"/>
      <c r="J1097" s="174">
        <f>ROUND(I1097*H1097,0)</f>
        <v>0</v>
      </c>
      <c r="K1097" s="171" t="s">
        <v>1</v>
      </c>
      <c r="L1097" s="175"/>
      <c r="M1097" s="176" t="s">
        <v>1</v>
      </c>
      <c r="N1097" s="177" t="s">
        <v>42</v>
      </c>
      <c r="P1097" s="151">
        <f>O1097*H1097</f>
        <v>0</v>
      </c>
      <c r="Q1097" s="151">
        <v>0.97</v>
      </c>
      <c r="R1097" s="151">
        <f>Q1097*H1097</f>
        <v>0.97</v>
      </c>
      <c r="S1097" s="151">
        <v>0</v>
      </c>
      <c r="T1097" s="152">
        <f>S1097*H1097</f>
        <v>0</v>
      </c>
      <c r="AR1097" s="28" t="s">
        <v>302</v>
      </c>
      <c r="AT1097" s="28" t="s">
        <v>643</v>
      </c>
      <c r="AU1097" s="28" t="s">
        <v>86</v>
      </c>
      <c r="AY1097" s="17" t="s">
        <v>246</v>
      </c>
      <c r="BE1097" s="29">
        <f>IF(N1097="základní",J1097,0)</f>
        <v>0</v>
      </c>
      <c r="BF1097" s="29">
        <f>IF(N1097="snížená",J1097,0)</f>
        <v>0</v>
      </c>
      <c r="BG1097" s="29">
        <f>IF(N1097="zákl. přenesená",J1097,0)</f>
        <v>0</v>
      </c>
      <c r="BH1097" s="29">
        <f>IF(N1097="sníž. přenesená",J1097,0)</f>
        <v>0</v>
      </c>
      <c r="BI1097" s="29">
        <f>IF(N1097="nulová",J1097,0)</f>
        <v>0</v>
      </c>
      <c r="BJ1097" s="17" t="s">
        <v>8</v>
      </c>
      <c r="BK1097" s="29">
        <f>ROUND(I1097*H1097,0)</f>
        <v>0</v>
      </c>
      <c r="BL1097" s="17" t="s">
        <v>253</v>
      </c>
      <c r="BM1097" s="28" t="s">
        <v>1639</v>
      </c>
    </row>
    <row r="1098" spans="2:65" s="12" customFormat="1" x14ac:dyDescent="0.2">
      <c r="B1098" s="153"/>
      <c r="D1098" s="154" t="s">
        <v>255</v>
      </c>
      <c r="E1098" s="30" t="s">
        <v>1</v>
      </c>
      <c r="F1098" s="155" t="s">
        <v>1635</v>
      </c>
      <c r="H1098" s="156">
        <v>1</v>
      </c>
      <c r="L1098" s="153"/>
      <c r="M1098" s="157"/>
      <c r="T1098" s="158"/>
      <c r="AT1098" s="30" t="s">
        <v>255</v>
      </c>
      <c r="AU1098" s="30" t="s">
        <v>86</v>
      </c>
      <c r="AV1098" s="12" t="s">
        <v>86</v>
      </c>
      <c r="AW1098" s="12" t="s">
        <v>33</v>
      </c>
      <c r="AX1098" s="12" t="s">
        <v>8</v>
      </c>
      <c r="AY1098" s="30" t="s">
        <v>246</v>
      </c>
    </row>
    <row r="1099" spans="2:65" s="1" customFormat="1" ht="24.2" customHeight="1" x14ac:dyDescent="0.2">
      <c r="B1099" s="50"/>
      <c r="C1099" s="143" t="s">
        <v>1640</v>
      </c>
      <c r="D1099" s="143" t="s">
        <v>248</v>
      </c>
      <c r="E1099" s="144" t="s">
        <v>1641</v>
      </c>
      <c r="F1099" s="145" t="s">
        <v>1642</v>
      </c>
      <c r="G1099" s="146" t="s">
        <v>1090</v>
      </c>
      <c r="H1099" s="147">
        <v>1895.2</v>
      </c>
      <c r="I1099" s="27"/>
      <c r="J1099" s="148">
        <f>ROUND(I1099*H1099,0)</f>
        <v>0</v>
      </c>
      <c r="K1099" s="145" t="s">
        <v>252</v>
      </c>
      <c r="L1099" s="50"/>
      <c r="M1099" s="149" t="s">
        <v>1</v>
      </c>
      <c r="N1099" s="150" t="s">
        <v>42</v>
      </c>
      <c r="P1099" s="151">
        <f>O1099*H1099</f>
        <v>0</v>
      </c>
      <c r="Q1099" s="151">
        <v>4.93375E-5</v>
      </c>
      <c r="R1099" s="151">
        <f>Q1099*H1099</f>
        <v>9.3504429999999999E-2</v>
      </c>
      <c r="S1099" s="151">
        <v>0</v>
      </c>
      <c r="T1099" s="152">
        <f>S1099*H1099</f>
        <v>0</v>
      </c>
      <c r="AR1099" s="28" t="s">
        <v>364</v>
      </c>
      <c r="AT1099" s="28" t="s">
        <v>248</v>
      </c>
      <c r="AU1099" s="28" t="s">
        <v>86</v>
      </c>
      <c r="AY1099" s="17" t="s">
        <v>246</v>
      </c>
      <c r="BE1099" s="29">
        <f>IF(N1099="základní",J1099,0)</f>
        <v>0</v>
      </c>
      <c r="BF1099" s="29">
        <f>IF(N1099="snížená",J1099,0)</f>
        <v>0</v>
      </c>
      <c r="BG1099" s="29">
        <f>IF(N1099="zákl. přenesená",J1099,0)</f>
        <v>0</v>
      </c>
      <c r="BH1099" s="29">
        <f>IF(N1099="sníž. přenesená",J1099,0)</f>
        <v>0</v>
      </c>
      <c r="BI1099" s="29">
        <f>IF(N1099="nulová",J1099,0)</f>
        <v>0</v>
      </c>
      <c r="BJ1099" s="17" t="s">
        <v>8</v>
      </c>
      <c r="BK1099" s="29">
        <f>ROUND(I1099*H1099,0)</f>
        <v>0</v>
      </c>
      <c r="BL1099" s="17" t="s">
        <v>364</v>
      </c>
      <c r="BM1099" s="28" t="s">
        <v>1643</v>
      </c>
    </row>
    <row r="1100" spans="2:65" s="12" customFormat="1" x14ac:dyDescent="0.2">
      <c r="B1100" s="153"/>
      <c r="D1100" s="154" t="s">
        <v>255</v>
      </c>
      <c r="E1100" s="30" t="s">
        <v>1</v>
      </c>
      <c r="F1100" s="155" t="s">
        <v>1644</v>
      </c>
      <c r="H1100" s="156">
        <v>817.2</v>
      </c>
      <c r="L1100" s="153"/>
      <c r="M1100" s="157"/>
      <c r="T1100" s="158"/>
      <c r="AT1100" s="30" t="s">
        <v>255</v>
      </c>
      <c r="AU1100" s="30" t="s">
        <v>86</v>
      </c>
      <c r="AV1100" s="12" t="s">
        <v>86</v>
      </c>
      <c r="AW1100" s="12" t="s">
        <v>33</v>
      </c>
      <c r="AX1100" s="12" t="s">
        <v>77</v>
      </c>
      <c r="AY1100" s="30" t="s">
        <v>246</v>
      </c>
    </row>
    <row r="1101" spans="2:65" s="12" customFormat="1" x14ac:dyDescent="0.2">
      <c r="B1101" s="153"/>
      <c r="D1101" s="154" t="s">
        <v>255</v>
      </c>
      <c r="E1101" s="30" t="s">
        <v>1</v>
      </c>
      <c r="F1101" s="155" t="s">
        <v>1645</v>
      </c>
      <c r="H1101" s="156">
        <v>35.4</v>
      </c>
      <c r="L1101" s="153"/>
      <c r="M1101" s="157"/>
      <c r="T1101" s="158"/>
      <c r="AT1101" s="30" t="s">
        <v>255</v>
      </c>
      <c r="AU1101" s="30" t="s">
        <v>86</v>
      </c>
      <c r="AV1101" s="12" t="s">
        <v>86</v>
      </c>
      <c r="AW1101" s="12" t="s">
        <v>33</v>
      </c>
      <c r="AX1101" s="12" t="s">
        <v>77</v>
      </c>
      <c r="AY1101" s="30" t="s">
        <v>246</v>
      </c>
    </row>
    <row r="1102" spans="2:65" s="12" customFormat="1" x14ac:dyDescent="0.2">
      <c r="B1102" s="153"/>
      <c r="D1102" s="154" t="s">
        <v>255</v>
      </c>
      <c r="E1102" s="30" t="s">
        <v>1</v>
      </c>
      <c r="F1102" s="155" t="s">
        <v>1646</v>
      </c>
      <c r="H1102" s="156">
        <v>83.2</v>
      </c>
      <c r="L1102" s="153"/>
      <c r="M1102" s="157"/>
      <c r="T1102" s="158"/>
      <c r="AT1102" s="30" t="s">
        <v>255</v>
      </c>
      <c r="AU1102" s="30" t="s">
        <v>86</v>
      </c>
      <c r="AV1102" s="12" t="s">
        <v>86</v>
      </c>
      <c r="AW1102" s="12" t="s">
        <v>33</v>
      </c>
      <c r="AX1102" s="12" t="s">
        <v>77</v>
      </c>
      <c r="AY1102" s="30" t="s">
        <v>246</v>
      </c>
    </row>
    <row r="1103" spans="2:65" s="12" customFormat="1" ht="22.5" x14ac:dyDescent="0.2">
      <c r="B1103" s="153"/>
      <c r="D1103" s="154" t="s">
        <v>255</v>
      </c>
      <c r="E1103" s="30" t="s">
        <v>1</v>
      </c>
      <c r="F1103" s="155" t="s">
        <v>1647</v>
      </c>
      <c r="H1103" s="156">
        <v>695.3</v>
      </c>
      <c r="L1103" s="153"/>
      <c r="M1103" s="157"/>
      <c r="T1103" s="158"/>
      <c r="AT1103" s="30" t="s">
        <v>255</v>
      </c>
      <c r="AU1103" s="30" t="s">
        <v>86</v>
      </c>
      <c r="AV1103" s="12" t="s">
        <v>86</v>
      </c>
      <c r="AW1103" s="12" t="s">
        <v>33</v>
      </c>
      <c r="AX1103" s="12" t="s">
        <v>77</v>
      </c>
      <c r="AY1103" s="30" t="s">
        <v>246</v>
      </c>
    </row>
    <row r="1104" spans="2:65" s="13" customFormat="1" x14ac:dyDescent="0.2">
      <c r="B1104" s="159"/>
      <c r="D1104" s="154" t="s">
        <v>255</v>
      </c>
      <c r="E1104" s="32" t="s">
        <v>1</v>
      </c>
      <c r="F1104" s="160" t="s">
        <v>1648</v>
      </c>
      <c r="H1104" s="161">
        <v>1631.1</v>
      </c>
      <c r="L1104" s="159"/>
      <c r="M1104" s="162"/>
      <c r="T1104" s="163"/>
      <c r="AT1104" s="32" t="s">
        <v>255</v>
      </c>
      <c r="AU1104" s="32" t="s">
        <v>86</v>
      </c>
      <c r="AV1104" s="13" t="s">
        <v>263</v>
      </c>
      <c r="AW1104" s="13" t="s">
        <v>33</v>
      </c>
      <c r="AX1104" s="13" t="s">
        <v>77</v>
      </c>
      <c r="AY1104" s="32" t="s">
        <v>246</v>
      </c>
    </row>
    <row r="1105" spans="2:65" s="12" customFormat="1" x14ac:dyDescent="0.2">
      <c r="B1105" s="153"/>
      <c r="D1105" s="154" t="s">
        <v>255</v>
      </c>
      <c r="E1105" s="30" t="s">
        <v>1</v>
      </c>
      <c r="F1105" s="155" t="s">
        <v>1649</v>
      </c>
      <c r="H1105" s="156">
        <v>73.5</v>
      </c>
      <c r="L1105" s="153"/>
      <c r="M1105" s="157"/>
      <c r="T1105" s="158"/>
      <c r="AT1105" s="30" t="s">
        <v>255</v>
      </c>
      <c r="AU1105" s="30" t="s">
        <v>86</v>
      </c>
      <c r="AV1105" s="12" t="s">
        <v>86</v>
      </c>
      <c r="AW1105" s="12" t="s">
        <v>33</v>
      </c>
      <c r="AX1105" s="12" t="s">
        <v>77</v>
      </c>
      <c r="AY1105" s="30" t="s">
        <v>246</v>
      </c>
    </row>
    <row r="1106" spans="2:65" s="12" customFormat="1" x14ac:dyDescent="0.2">
      <c r="B1106" s="153"/>
      <c r="D1106" s="154" t="s">
        <v>255</v>
      </c>
      <c r="E1106" s="30" t="s">
        <v>1</v>
      </c>
      <c r="F1106" s="155" t="s">
        <v>1650</v>
      </c>
      <c r="H1106" s="156">
        <v>81</v>
      </c>
      <c r="L1106" s="153"/>
      <c r="M1106" s="157"/>
      <c r="T1106" s="158"/>
      <c r="AT1106" s="30" t="s">
        <v>255</v>
      </c>
      <c r="AU1106" s="30" t="s">
        <v>86</v>
      </c>
      <c r="AV1106" s="12" t="s">
        <v>86</v>
      </c>
      <c r="AW1106" s="12" t="s">
        <v>33</v>
      </c>
      <c r="AX1106" s="12" t="s">
        <v>77</v>
      </c>
      <c r="AY1106" s="30" t="s">
        <v>246</v>
      </c>
    </row>
    <row r="1107" spans="2:65" s="12" customFormat="1" x14ac:dyDescent="0.2">
      <c r="B1107" s="153"/>
      <c r="D1107" s="154" t="s">
        <v>255</v>
      </c>
      <c r="E1107" s="30" t="s">
        <v>1</v>
      </c>
      <c r="F1107" s="155" t="s">
        <v>1651</v>
      </c>
      <c r="H1107" s="156">
        <v>69.599999999999994</v>
      </c>
      <c r="L1107" s="153"/>
      <c r="M1107" s="157"/>
      <c r="T1107" s="158"/>
      <c r="AT1107" s="30" t="s">
        <v>255</v>
      </c>
      <c r="AU1107" s="30" t="s">
        <v>86</v>
      </c>
      <c r="AV1107" s="12" t="s">
        <v>86</v>
      </c>
      <c r="AW1107" s="12" t="s">
        <v>33</v>
      </c>
      <c r="AX1107" s="12" t="s">
        <v>77</v>
      </c>
      <c r="AY1107" s="30" t="s">
        <v>246</v>
      </c>
    </row>
    <row r="1108" spans="2:65" s="12" customFormat="1" x14ac:dyDescent="0.2">
      <c r="B1108" s="153"/>
      <c r="D1108" s="154" t="s">
        <v>255</v>
      </c>
      <c r="E1108" s="30" t="s">
        <v>1</v>
      </c>
      <c r="F1108" s="155" t="s">
        <v>1652</v>
      </c>
      <c r="H1108" s="156">
        <v>40</v>
      </c>
      <c r="L1108" s="153"/>
      <c r="M1108" s="157"/>
      <c r="T1108" s="158"/>
      <c r="AT1108" s="30" t="s">
        <v>255</v>
      </c>
      <c r="AU1108" s="30" t="s">
        <v>86</v>
      </c>
      <c r="AV1108" s="12" t="s">
        <v>86</v>
      </c>
      <c r="AW1108" s="12" t="s">
        <v>33</v>
      </c>
      <c r="AX1108" s="12" t="s">
        <v>77</v>
      </c>
      <c r="AY1108" s="30" t="s">
        <v>246</v>
      </c>
    </row>
    <row r="1109" spans="2:65" s="13" customFormat="1" x14ac:dyDescent="0.2">
      <c r="B1109" s="159"/>
      <c r="D1109" s="154" t="s">
        <v>255</v>
      </c>
      <c r="E1109" s="32" t="s">
        <v>1</v>
      </c>
      <c r="F1109" s="160" t="s">
        <v>1653</v>
      </c>
      <c r="H1109" s="161">
        <v>264.10000000000002</v>
      </c>
      <c r="L1109" s="159"/>
      <c r="M1109" s="162"/>
      <c r="T1109" s="163"/>
      <c r="AT1109" s="32" t="s">
        <v>255</v>
      </c>
      <c r="AU1109" s="32" t="s">
        <v>86</v>
      </c>
      <c r="AV1109" s="13" t="s">
        <v>263</v>
      </c>
      <c r="AW1109" s="13" t="s">
        <v>33</v>
      </c>
      <c r="AX1109" s="13" t="s">
        <v>77</v>
      </c>
      <c r="AY1109" s="32" t="s">
        <v>246</v>
      </c>
    </row>
    <row r="1110" spans="2:65" s="14" customFormat="1" x14ac:dyDescent="0.2">
      <c r="B1110" s="164"/>
      <c r="D1110" s="154" t="s">
        <v>255</v>
      </c>
      <c r="E1110" s="33" t="s">
        <v>1</v>
      </c>
      <c r="F1110" s="165" t="s">
        <v>301</v>
      </c>
      <c r="H1110" s="166">
        <v>1895.1999999999998</v>
      </c>
      <c r="L1110" s="164"/>
      <c r="M1110" s="167"/>
      <c r="T1110" s="168"/>
      <c r="AT1110" s="33" t="s">
        <v>255</v>
      </c>
      <c r="AU1110" s="33" t="s">
        <v>86</v>
      </c>
      <c r="AV1110" s="14" t="s">
        <v>253</v>
      </c>
      <c r="AW1110" s="14" t="s">
        <v>33</v>
      </c>
      <c r="AX1110" s="14" t="s">
        <v>8</v>
      </c>
      <c r="AY1110" s="33" t="s">
        <v>246</v>
      </c>
    </row>
    <row r="1111" spans="2:65" s="1" customFormat="1" ht="16.5" customHeight="1" x14ac:dyDescent="0.2">
      <c r="B1111" s="50"/>
      <c r="C1111" s="169" t="s">
        <v>1654</v>
      </c>
      <c r="D1111" s="169" t="s">
        <v>643</v>
      </c>
      <c r="E1111" s="170" t="s">
        <v>1655</v>
      </c>
      <c r="F1111" s="171" t="s">
        <v>1656</v>
      </c>
      <c r="G1111" s="172" t="s">
        <v>1090</v>
      </c>
      <c r="H1111" s="173">
        <v>1631.1</v>
      </c>
      <c r="I1111" s="34"/>
      <c r="J1111" s="174">
        <f>ROUND(I1111*H1111,0)</f>
        <v>0</v>
      </c>
      <c r="K1111" s="171" t="s">
        <v>1</v>
      </c>
      <c r="L1111" s="175"/>
      <c r="M1111" s="176" t="s">
        <v>1</v>
      </c>
      <c r="N1111" s="177" t="s">
        <v>42</v>
      </c>
      <c r="P1111" s="151">
        <f>O1111*H1111</f>
        <v>0</v>
      </c>
      <c r="Q1111" s="151">
        <v>1E-3</v>
      </c>
      <c r="R1111" s="151">
        <f>Q1111*H1111</f>
        <v>1.6311</v>
      </c>
      <c r="S1111" s="151">
        <v>0</v>
      </c>
      <c r="T1111" s="152">
        <f>S1111*H1111</f>
        <v>0</v>
      </c>
      <c r="AR1111" s="28" t="s">
        <v>470</v>
      </c>
      <c r="AT1111" s="28" t="s">
        <v>643</v>
      </c>
      <c r="AU1111" s="28" t="s">
        <v>86</v>
      </c>
      <c r="AY1111" s="17" t="s">
        <v>246</v>
      </c>
      <c r="BE1111" s="29">
        <f>IF(N1111="základní",J1111,0)</f>
        <v>0</v>
      </c>
      <c r="BF1111" s="29">
        <f>IF(N1111="snížená",J1111,0)</f>
        <v>0</v>
      </c>
      <c r="BG1111" s="29">
        <f>IF(N1111="zákl. přenesená",J1111,0)</f>
        <v>0</v>
      </c>
      <c r="BH1111" s="29">
        <f>IF(N1111="sníž. přenesená",J1111,0)</f>
        <v>0</v>
      </c>
      <c r="BI1111" s="29">
        <f>IF(N1111="nulová",J1111,0)</f>
        <v>0</v>
      </c>
      <c r="BJ1111" s="17" t="s">
        <v>8</v>
      </c>
      <c r="BK1111" s="29">
        <f>ROUND(I1111*H1111,0)</f>
        <v>0</v>
      </c>
      <c r="BL1111" s="17" t="s">
        <v>364</v>
      </c>
      <c r="BM1111" s="28" t="s">
        <v>1657</v>
      </c>
    </row>
    <row r="1112" spans="2:65" s="12" customFormat="1" x14ac:dyDescent="0.2">
      <c r="B1112" s="153"/>
      <c r="D1112" s="154" t="s">
        <v>255</v>
      </c>
      <c r="E1112" s="30" t="s">
        <v>1</v>
      </c>
      <c r="F1112" s="155" t="s">
        <v>1644</v>
      </c>
      <c r="H1112" s="156">
        <v>817.2</v>
      </c>
      <c r="L1112" s="153"/>
      <c r="M1112" s="157"/>
      <c r="T1112" s="158"/>
      <c r="AT1112" s="30" t="s">
        <v>255</v>
      </c>
      <c r="AU1112" s="30" t="s">
        <v>86</v>
      </c>
      <c r="AV1112" s="12" t="s">
        <v>86</v>
      </c>
      <c r="AW1112" s="12" t="s">
        <v>33</v>
      </c>
      <c r="AX1112" s="12" t="s">
        <v>77</v>
      </c>
      <c r="AY1112" s="30" t="s">
        <v>246</v>
      </c>
    </row>
    <row r="1113" spans="2:65" s="12" customFormat="1" x14ac:dyDescent="0.2">
      <c r="B1113" s="153"/>
      <c r="D1113" s="154" t="s">
        <v>255</v>
      </c>
      <c r="E1113" s="30" t="s">
        <v>1</v>
      </c>
      <c r="F1113" s="155" t="s">
        <v>1645</v>
      </c>
      <c r="H1113" s="156">
        <v>35.4</v>
      </c>
      <c r="L1113" s="153"/>
      <c r="M1113" s="157"/>
      <c r="T1113" s="158"/>
      <c r="AT1113" s="30" t="s">
        <v>255</v>
      </c>
      <c r="AU1113" s="30" t="s">
        <v>86</v>
      </c>
      <c r="AV1113" s="12" t="s">
        <v>86</v>
      </c>
      <c r="AW1113" s="12" t="s">
        <v>33</v>
      </c>
      <c r="AX1113" s="12" t="s">
        <v>77</v>
      </c>
      <c r="AY1113" s="30" t="s">
        <v>246</v>
      </c>
    </row>
    <row r="1114" spans="2:65" s="12" customFormat="1" x14ac:dyDescent="0.2">
      <c r="B1114" s="153"/>
      <c r="D1114" s="154" t="s">
        <v>255</v>
      </c>
      <c r="E1114" s="30" t="s">
        <v>1</v>
      </c>
      <c r="F1114" s="155" t="s">
        <v>1646</v>
      </c>
      <c r="H1114" s="156">
        <v>83.2</v>
      </c>
      <c r="L1114" s="153"/>
      <c r="M1114" s="157"/>
      <c r="T1114" s="158"/>
      <c r="AT1114" s="30" t="s">
        <v>255</v>
      </c>
      <c r="AU1114" s="30" t="s">
        <v>86</v>
      </c>
      <c r="AV1114" s="12" t="s">
        <v>86</v>
      </c>
      <c r="AW1114" s="12" t="s">
        <v>33</v>
      </c>
      <c r="AX1114" s="12" t="s">
        <v>77</v>
      </c>
      <c r="AY1114" s="30" t="s">
        <v>246</v>
      </c>
    </row>
    <row r="1115" spans="2:65" s="12" customFormat="1" ht="22.5" x14ac:dyDescent="0.2">
      <c r="B1115" s="153"/>
      <c r="D1115" s="154" t="s">
        <v>255</v>
      </c>
      <c r="E1115" s="30" t="s">
        <v>1</v>
      </c>
      <c r="F1115" s="155" t="s">
        <v>1647</v>
      </c>
      <c r="H1115" s="156">
        <v>695.3</v>
      </c>
      <c r="L1115" s="153"/>
      <c r="M1115" s="157"/>
      <c r="T1115" s="158"/>
      <c r="AT1115" s="30" t="s">
        <v>255</v>
      </c>
      <c r="AU1115" s="30" t="s">
        <v>86</v>
      </c>
      <c r="AV1115" s="12" t="s">
        <v>86</v>
      </c>
      <c r="AW1115" s="12" t="s">
        <v>33</v>
      </c>
      <c r="AX1115" s="12" t="s">
        <v>77</v>
      </c>
      <c r="AY1115" s="30" t="s">
        <v>246</v>
      </c>
    </row>
    <row r="1116" spans="2:65" s="13" customFormat="1" x14ac:dyDescent="0.2">
      <c r="B1116" s="159"/>
      <c r="D1116" s="154" t="s">
        <v>255</v>
      </c>
      <c r="E1116" s="32" t="s">
        <v>1</v>
      </c>
      <c r="F1116" s="160" t="s">
        <v>1648</v>
      </c>
      <c r="H1116" s="161">
        <v>1631.1</v>
      </c>
      <c r="L1116" s="159"/>
      <c r="M1116" s="162"/>
      <c r="T1116" s="163"/>
      <c r="AT1116" s="32" t="s">
        <v>255</v>
      </c>
      <c r="AU1116" s="32" t="s">
        <v>86</v>
      </c>
      <c r="AV1116" s="13" t="s">
        <v>263</v>
      </c>
      <c r="AW1116" s="13" t="s">
        <v>33</v>
      </c>
      <c r="AX1116" s="13" t="s">
        <v>8</v>
      </c>
      <c r="AY1116" s="32" t="s">
        <v>246</v>
      </c>
    </row>
    <row r="1117" spans="2:65" s="1" customFormat="1" ht="16.5" customHeight="1" x14ac:dyDescent="0.2">
      <c r="B1117" s="50"/>
      <c r="C1117" s="169" t="s">
        <v>1658</v>
      </c>
      <c r="D1117" s="169" t="s">
        <v>643</v>
      </c>
      <c r="E1117" s="170" t="s">
        <v>1659</v>
      </c>
      <c r="F1117" s="171" t="s">
        <v>1660</v>
      </c>
      <c r="G1117" s="172" t="s">
        <v>1090</v>
      </c>
      <c r="H1117" s="173">
        <v>264.10000000000002</v>
      </c>
      <c r="I1117" s="34"/>
      <c r="J1117" s="174">
        <f>ROUND(I1117*H1117,0)</f>
        <v>0</v>
      </c>
      <c r="K1117" s="171" t="s">
        <v>1</v>
      </c>
      <c r="L1117" s="175"/>
      <c r="M1117" s="176" t="s">
        <v>1</v>
      </c>
      <c r="N1117" s="177" t="s">
        <v>42</v>
      </c>
      <c r="P1117" s="151">
        <f>O1117*H1117</f>
        <v>0</v>
      </c>
      <c r="Q1117" s="151">
        <v>1E-3</v>
      </c>
      <c r="R1117" s="151">
        <f>Q1117*H1117</f>
        <v>0.2641</v>
      </c>
      <c r="S1117" s="151">
        <v>0</v>
      </c>
      <c r="T1117" s="152">
        <f>S1117*H1117</f>
        <v>0</v>
      </c>
      <c r="AR1117" s="28" t="s">
        <v>470</v>
      </c>
      <c r="AT1117" s="28" t="s">
        <v>643</v>
      </c>
      <c r="AU1117" s="28" t="s">
        <v>86</v>
      </c>
      <c r="AY1117" s="17" t="s">
        <v>246</v>
      </c>
      <c r="BE1117" s="29">
        <f>IF(N1117="základní",J1117,0)</f>
        <v>0</v>
      </c>
      <c r="BF1117" s="29">
        <f>IF(N1117="snížená",J1117,0)</f>
        <v>0</v>
      </c>
      <c r="BG1117" s="29">
        <f>IF(N1117="zákl. přenesená",J1117,0)</f>
        <v>0</v>
      </c>
      <c r="BH1117" s="29">
        <f>IF(N1117="sníž. přenesená",J1117,0)</f>
        <v>0</v>
      </c>
      <c r="BI1117" s="29">
        <f>IF(N1117="nulová",J1117,0)</f>
        <v>0</v>
      </c>
      <c r="BJ1117" s="17" t="s">
        <v>8</v>
      </c>
      <c r="BK1117" s="29">
        <f>ROUND(I1117*H1117,0)</f>
        <v>0</v>
      </c>
      <c r="BL1117" s="17" t="s">
        <v>364</v>
      </c>
      <c r="BM1117" s="28" t="s">
        <v>1661</v>
      </c>
    </row>
    <row r="1118" spans="2:65" s="12" customFormat="1" x14ac:dyDescent="0.2">
      <c r="B1118" s="153"/>
      <c r="D1118" s="154" t="s">
        <v>255</v>
      </c>
      <c r="E1118" s="30" t="s">
        <v>1</v>
      </c>
      <c r="F1118" s="155" t="s">
        <v>1649</v>
      </c>
      <c r="H1118" s="156">
        <v>73.5</v>
      </c>
      <c r="L1118" s="153"/>
      <c r="M1118" s="157"/>
      <c r="T1118" s="158"/>
      <c r="AT1118" s="30" t="s">
        <v>255</v>
      </c>
      <c r="AU1118" s="30" t="s">
        <v>86</v>
      </c>
      <c r="AV1118" s="12" t="s">
        <v>86</v>
      </c>
      <c r="AW1118" s="12" t="s">
        <v>33</v>
      </c>
      <c r="AX1118" s="12" t="s">
        <v>77</v>
      </c>
      <c r="AY1118" s="30" t="s">
        <v>246</v>
      </c>
    </row>
    <row r="1119" spans="2:65" s="12" customFormat="1" x14ac:dyDescent="0.2">
      <c r="B1119" s="153"/>
      <c r="D1119" s="154" t="s">
        <v>255</v>
      </c>
      <c r="E1119" s="30" t="s">
        <v>1</v>
      </c>
      <c r="F1119" s="155" t="s">
        <v>1650</v>
      </c>
      <c r="H1119" s="156">
        <v>81</v>
      </c>
      <c r="L1119" s="153"/>
      <c r="M1119" s="157"/>
      <c r="T1119" s="158"/>
      <c r="AT1119" s="30" t="s">
        <v>255</v>
      </c>
      <c r="AU1119" s="30" t="s">
        <v>86</v>
      </c>
      <c r="AV1119" s="12" t="s">
        <v>86</v>
      </c>
      <c r="AW1119" s="12" t="s">
        <v>33</v>
      </c>
      <c r="AX1119" s="12" t="s">
        <v>77</v>
      </c>
      <c r="AY1119" s="30" t="s">
        <v>246</v>
      </c>
    </row>
    <row r="1120" spans="2:65" s="12" customFormat="1" x14ac:dyDescent="0.2">
      <c r="B1120" s="153"/>
      <c r="D1120" s="154" t="s">
        <v>255</v>
      </c>
      <c r="E1120" s="30" t="s">
        <v>1</v>
      </c>
      <c r="F1120" s="155" t="s">
        <v>1651</v>
      </c>
      <c r="H1120" s="156">
        <v>69.599999999999994</v>
      </c>
      <c r="L1120" s="153"/>
      <c r="M1120" s="157"/>
      <c r="T1120" s="158"/>
      <c r="AT1120" s="30" t="s">
        <v>255</v>
      </c>
      <c r="AU1120" s="30" t="s">
        <v>86</v>
      </c>
      <c r="AV1120" s="12" t="s">
        <v>86</v>
      </c>
      <c r="AW1120" s="12" t="s">
        <v>33</v>
      </c>
      <c r="AX1120" s="12" t="s">
        <v>77</v>
      </c>
      <c r="AY1120" s="30" t="s">
        <v>246</v>
      </c>
    </row>
    <row r="1121" spans="2:65" s="12" customFormat="1" x14ac:dyDescent="0.2">
      <c r="B1121" s="153"/>
      <c r="D1121" s="154" t="s">
        <v>255</v>
      </c>
      <c r="E1121" s="30" t="s">
        <v>1</v>
      </c>
      <c r="F1121" s="155" t="s">
        <v>1652</v>
      </c>
      <c r="H1121" s="156">
        <v>40</v>
      </c>
      <c r="L1121" s="153"/>
      <c r="M1121" s="157"/>
      <c r="T1121" s="158"/>
      <c r="AT1121" s="30" t="s">
        <v>255</v>
      </c>
      <c r="AU1121" s="30" t="s">
        <v>86</v>
      </c>
      <c r="AV1121" s="12" t="s">
        <v>86</v>
      </c>
      <c r="AW1121" s="12" t="s">
        <v>33</v>
      </c>
      <c r="AX1121" s="12" t="s">
        <v>77</v>
      </c>
      <c r="AY1121" s="30" t="s">
        <v>246</v>
      </c>
    </row>
    <row r="1122" spans="2:65" s="13" customFormat="1" x14ac:dyDescent="0.2">
      <c r="B1122" s="159"/>
      <c r="D1122" s="154" t="s">
        <v>255</v>
      </c>
      <c r="E1122" s="32" t="s">
        <v>1</v>
      </c>
      <c r="F1122" s="160" t="s">
        <v>1653</v>
      </c>
      <c r="H1122" s="161">
        <v>264.10000000000002</v>
      </c>
      <c r="L1122" s="159"/>
      <c r="M1122" s="162"/>
      <c r="T1122" s="163"/>
      <c r="AT1122" s="32" t="s">
        <v>255</v>
      </c>
      <c r="AU1122" s="32" t="s">
        <v>86</v>
      </c>
      <c r="AV1122" s="13" t="s">
        <v>263</v>
      </c>
      <c r="AW1122" s="13" t="s">
        <v>33</v>
      </c>
      <c r="AX1122" s="13" t="s">
        <v>8</v>
      </c>
      <c r="AY1122" s="32" t="s">
        <v>246</v>
      </c>
    </row>
    <row r="1123" spans="2:65" s="1" customFormat="1" ht="24.2" customHeight="1" x14ac:dyDescent="0.2">
      <c r="B1123" s="50"/>
      <c r="C1123" s="143" t="s">
        <v>1662</v>
      </c>
      <c r="D1123" s="143" t="s">
        <v>248</v>
      </c>
      <c r="E1123" s="144" t="s">
        <v>1663</v>
      </c>
      <c r="F1123" s="145" t="s">
        <v>1664</v>
      </c>
      <c r="G1123" s="146" t="s">
        <v>1090</v>
      </c>
      <c r="H1123" s="147">
        <v>41205.199999999997</v>
      </c>
      <c r="I1123" s="27"/>
      <c r="J1123" s="148">
        <f>ROUND(I1123*H1123,0)</f>
        <v>0</v>
      </c>
      <c r="K1123" s="145" t="s">
        <v>252</v>
      </c>
      <c r="L1123" s="50"/>
      <c r="M1123" s="149" t="s">
        <v>1</v>
      </c>
      <c r="N1123" s="150" t="s">
        <v>42</v>
      </c>
      <c r="P1123" s="151">
        <f>O1123*H1123</f>
        <v>0</v>
      </c>
      <c r="Q1123" s="151">
        <v>4.6999999999999997E-5</v>
      </c>
      <c r="R1123" s="151">
        <f>Q1123*H1123</f>
        <v>1.9366443999999998</v>
      </c>
      <c r="S1123" s="151">
        <v>0</v>
      </c>
      <c r="T1123" s="152">
        <f>S1123*H1123</f>
        <v>0</v>
      </c>
      <c r="AR1123" s="28" t="s">
        <v>364</v>
      </c>
      <c r="AT1123" s="28" t="s">
        <v>248</v>
      </c>
      <c r="AU1123" s="28" t="s">
        <v>86</v>
      </c>
      <c r="AY1123" s="17" t="s">
        <v>246</v>
      </c>
      <c r="BE1123" s="29">
        <f>IF(N1123="základní",J1123,0)</f>
        <v>0</v>
      </c>
      <c r="BF1123" s="29">
        <f>IF(N1123="snížená",J1123,0)</f>
        <v>0</v>
      </c>
      <c r="BG1123" s="29">
        <f>IF(N1123="zákl. přenesená",J1123,0)</f>
        <v>0</v>
      </c>
      <c r="BH1123" s="29">
        <f>IF(N1123="sníž. přenesená",J1123,0)</f>
        <v>0</v>
      </c>
      <c r="BI1123" s="29">
        <f>IF(N1123="nulová",J1123,0)</f>
        <v>0</v>
      </c>
      <c r="BJ1123" s="17" t="s">
        <v>8</v>
      </c>
      <c r="BK1123" s="29">
        <f>ROUND(I1123*H1123,0)</f>
        <v>0</v>
      </c>
      <c r="BL1123" s="17" t="s">
        <v>364</v>
      </c>
      <c r="BM1123" s="28" t="s">
        <v>1665</v>
      </c>
    </row>
    <row r="1124" spans="2:65" s="12" customFormat="1" x14ac:dyDescent="0.2">
      <c r="B1124" s="153"/>
      <c r="D1124" s="154" t="s">
        <v>255</v>
      </c>
      <c r="E1124" s="30" t="s">
        <v>1</v>
      </c>
      <c r="F1124" s="155" t="s">
        <v>1666</v>
      </c>
      <c r="H1124" s="156">
        <v>38080</v>
      </c>
      <c r="L1124" s="153"/>
      <c r="M1124" s="157"/>
      <c r="T1124" s="158"/>
      <c r="AT1124" s="30" t="s">
        <v>255</v>
      </c>
      <c r="AU1124" s="30" t="s">
        <v>86</v>
      </c>
      <c r="AV1124" s="12" t="s">
        <v>86</v>
      </c>
      <c r="AW1124" s="12" t="s">
        <v>33</v>
      </c>
      <c r="AX1124" s="12" t="s">
        <v>77</v>
      </c>
      <c r="AY1124" s="30" t="s">
        <v>246</v>
      </c>
    </row>
    <row r="1125" spans="2:65" s="12" customFormat="1" x14ac:dyDescent="0.2">
      <c r="B1125" s="153"/>
      <c r="D1125" s="154" t="s">
        <v>255</v>
      </c>
      <c r="E1125" s="30" t="s">
        <v>1</v>
      </c>
      <c r="F1125" s="155" t="s">
        <v>1667</v>
      </c>
      <c r="H1125" s="156">
        <v>3125.2</v>
      </c>
      <c r="L1125" s="153"/>
      <c r="M1125" s="157"/>
      <c r="T1125" s="158"/>
      <c r="AT1125" s="30" t="s">
        <v>255</v>
      </c>
      <c r="AU1125" s="30" t="s">
        <v>86</v>
      </c>
      <c r="AV1125" s="12" t="s">
        <v>86</v>
      </c>
      <c r="AW1125" s="12" t="s">
        <v>33</v>
      </c>
      <c r="AX1125" s="12" t="s">
        <v>77</v>
      </c>
      <c r="AY1125" s="30" t="s">
        <v>246</v>
      </c>
    </row>
    <row r="1126" spans="2:65" s="13" customFormat="1" x14ac:dyDescent="0.2">
      <c r="B1126" s="159"/>
      <c r="D1126" s="154" t="s">
        <v>255</v>
      </c>
      <c r="E1126" s="32" t="s">
        <v>1</v>
      </c>
      <c r="F1126" s="160" t="s">
        <v>1668</v>
      </c>
      <c r="H1126" s="161">
        <v>41205.199999999997</v>
      </c>
      <c r="L1126" s="159"/>
      <c r="M1126" s="162"/>
      <c r="T1126" s="163"/>
      <c r="AT1126" s="32" t="s">
        <v>255</v>
      </c>
      <c r="AU1126" s="32" t="s">
        <v>86</v>
      </c>
      <c r="AV1126" s="13" t="s">
        <v>263</v>
      </c>
      <c r="AW1126" s="13" t="s">
        <v>33</v>
      </c>
      <c r="AX1126" s="13" t="s">
        <v>8</v>
      </c>
      <c r="AY1126" s="32" t="s">
        <v>246</v>
      </c>
    </row>
    <row r="1127" spans="2:65" s="1" customFormat="1" ht="24.2" customHeight="1" x14ac:dyDescent="0.2">
      <c r="B1127" s="50"/>
      <c r="C1127" s="169" t="s">
        <v>1669</v>
      </c>
      <c r="D1127" s="169" t="s">
        <v>643</v>
      </c>
      <c r="E1127" s="170" t="s">
        <v>1670</v>
      </c>
      <c r="F1127" s="171" t="s">
        <v>1671</v>
      </c>
      <c r="G1127" s="172" t="s">
        <v>1090</v>
      </c>
      <c r="H1127" s="173">
        <v>38080</v>
      </c>
      <c r="I1127" s="34"/>
      <c r="J1127" s="174">
        <f>ROUND(I1127*H1127,0)</f>
        <v>0</v>
      </c>
      <c r="K1127" s="171" t="s">
        <v>1</v>
      </c>
      <c r="L1127" s="175"/>
      <c r="M1127" s="176" t="s">
        <v>1</v>
      </c>
      <c r="N1127" s="177" t="s">
        <v>42</v>
      </c>
      <c r="P1127" s="151">
        <f>O1127*H1127</f>
        <v>0</v>
      </c>
      <c r="Q1127" s="151">
        <v>1E-3</v>
      </c>
      <c r="R1127" s="151">
        <f>Q1127*H1127</f>
        <v>38.08</v>
      </c>
      <c r="S1127" s="151">
        <v>0</v>
      </c>
      <c r="T1127" s="152">
        <f>S1127*H1127</f>
        <v>0</v>
      </c>
      <c r="AR1127" s="28" t="s">
        <v>470</v>
      </c>
      <c r="AT1127" s="28" t="s">
        <v>643</v>
      </c>
      <c r="AU1127" s="28" t="s">
        <v>86</v>
      </c>
      <c r="AY1127" s="17" t="s">
        <v>246</v>
      </c>
      <c r="BE1127" s="29">
        <f>IF(N1127="základní",J1127,0)</f>
        <v>0</v>
      </c>
      <c r="BF1127" s="29">
        <f>IF(N1127="snížená",J1127,0)</f>
        <v>0</v>
      </c>
      <c r="BG1127" s="29">
        <f>IF(N1127="zákl. přenesená",J1127,0)</f>
        <v>0</v>
      </c>
      <c r="BH1127" s="29">
        <f>IF(N1127="sníž. přenesená",J1127,0)</f>
        <v>0</v>
      </c>
      <c r="BI1127" s="29">
        <f>IF(N1127="nulová",J1127,0)</f>
        <v>0</v>
      </c>
      <c r="BJ1127" s="17" t="s">
        <v>8</v>
      </c>
      <c r="BK1127" s="29">
        <f>ROUND(I1127*H1127,0)</f>
        <v>0</v>
      </c>
      <c r="BL1127" s="17" t="s">
        <v>364</v>
      </c>
      <c r="BM1127" s="28" t="s">
        <v>1672</v>
      </c>
    </row>
    <row r="1128" spans="2:65" s="12" customFormat="1" x14ac:dyDescent="0.2">
      <c r="B1128" s="153"/>
      <c r="D1128" s="154" t="s">
        <v>255</v>
      </c>
      <c r="E1128" s="30" t="s">
        <v>1</v>
      </c>
      <c r="F1128" s="155" t="s">
        <v>1666</v>
      </c>
      <c r="H1128" s="156">
        <v>38080</v>
      </c>
      <c r="L1128" s="153"/>
      <c r="M1128" s="157"/>
      <c r="T1128" s="158"/>
      <c r="AT1128" s="30" t="s">
        <v>255</v>
      </c>
      <c r="AU1128" s="30" t="s">
        <v>86</v>
      </c>
      <c r="AV1128" s="12" t="s">
        <v>86</v>
      </c>
      <c r="AW1128" s="12" t="s">
        <v>33</v>
      </c>
      <c r="AX1128" s="12" t="s">
        <v>77</v>
      </c>
      <c r="AY1128" s="30" t="s">
        <v>246</v>
      </c>
    </row>
    <row r="1129" spans="2:65" s="13" customFormat="1" x14ac:dyDescent="0.2">
      <c r="B1129" s="159"/>
      <c r="D1129" s="154" t="s">
        <v>255</v>
      </c>
      <c r="E1129" s="32" t="s">
        <v>1</v>
      </c>
      <c r="F1129" s="160" t="s">
        <v>1668</v>
      </c>
      <c r="H1129" s="161">
        <v>38080</v>
      </c>
      <c r="L1129" s="159"/>
      <c r="M1129" s="162"/>
      <c r="T1129" s="163"/>
      <c r="AT1129" s="32" t="s">
        <v>255</v>
      </c>
      <c r="AU1129" s="32" t="s">
        <v>86</v>
      </c>
      <c r="AV1129" s="13" t="s">
        <v>263</v>
      </c>
      <c r="AW1129" s="13" t="s">
        <v>33</v>
      </c>
      <c r="AX1129" s="13" t="s">
        <v>8</v>
      </c>
      <c r="AY1129" s="32" t="s">
        <v>246</v>
      </c>
    </row>
    <row r="1130" spans="2:65" s="1" customFormat="1" ht="16.5" customHeight="1" x14ac:dyDescent="0.2">
      <c r="B1130" s="50"/>
      <c r="C1130" s="169" t="s">
        <v>1673</v>
      </c>
      <c r="D1130" s="169" t="s">
        <v>643</v>
      </c>
      <c r="E1130" s="170" t="s">
        <v>1674</v>
      </c>
      <c r="F1130" s="171" t="s">
        <v>1675</v>
      </c>
      <c r="G1130" s="172" t="s">
        <v>1090</v>
      </c>
      <c r="H1130" s="173">
        <v>3125.2</v>
      </c>
      <c r="I1130" s="34"/>
      <c r="J1130" s="174">
        <f>ROUND(I1130*H1130,0)</f>
        <v>0</v>
      </c>
      <c r="K1130" s="171" t="s">
        <v>1</v>
      </c>
      <c r="L1130" s="175"/>
      <c r="M1130" s="176" t="s">
        <v>1</v>
      </c>
      <c r="N1130" s="177" t="s">
        <v>42</v>
      </c>
      <c r="P1130" s="151">
        <f>O1130*H1130</f>
        <v>0</v>
      </c>
      <c r="Q1130" s="151">
        <v>1E-3</v>
      </c>
      <c r="R1130" s="151">
        <f>Q1130*H1130</f>
        <v>3.1252</v>
      </c>
      <c r="S1130" s="151">
        <v>0</v>
      </c>
      <c r="T1130" s="152">
        <f>S1130*H1130</f>
        <v>0</v>
      </c>
      <c r="AR1130" s="28" t="s">
        <v>470</v>
      </c>
      <c r="AT1130" s="28" t="s">
        <v>643</v>
      </c>
      <c r="AU1130" s="28" t="s">
        <v>86</v>
      </c>
      <c r="AY1130" s="17" t="s">
        <v>246</v>
      </c>
      <c r="BE1130" s="29">
        <f>IF(N1130="základní",J1130,0)</f>
        <v>0</v>
      </c>
      <c r="BF1130" s="29">
        <f>IF(N1130="snížená",J1130,0)</f>
        <v>0</v>
      </c>
      <c r="BG1130" s="29">
        <f>IF(N1130="zákl. přenesená",J1130,0)</f>
        <v>0</v>
      </c>
      <c r="BH1130" s="29">
        <f>IF(N1130="sníž. přenesená",J1130,0)</f>
        <v>0</v>
      </c>
      <c r="BI1130" s="29">
        <f>IF(N1130="nulová",J1130,0)</f>
        <v>0</v>
      </c>
      <c r="BJ1130" s="17" t="s">
        <v>8</v>
      </c>
      <c r="BK1130" s="29">
        <f>ROUND(I1130*H1130,0)</f>
        <v>0</v>
      </c>
      <c r="BL1130" s="17" t="s">
        <v>364</v>
      </c>
      <c r="BM1130" s="28" t="s">
        <v>1676</v>
      </c>
    </row>
    <row r="1131" spans="2:65" s="12" customFormat="1" x14ac:dyDescent="0.2">
      <c r="B1131" s="153"/>
      <c r="D1131" s="154" t="s">
        <v>255</v>
      </c>
      <c r="E1131" s="30" t="s">
        <v>1</v>
      </c>
      <c r="F1131" s="155" t="s">
        <v>1667</v>
      </c>
      <c r="H1131" s="156">
        <v>3125.2</v>
      </c>
      <c r="L1131" s="153"/>
      <c r="M1131" s="157"/>
      <c r="T1131" s="158"/>
      <c r="AT1131" s="30" t="s">
        <v>255</v>
      </c>
      <c r="AU1131" s="30" t="s">
        <v>86</v>
      </c>
      <c r="AV1131" s="12" t="s">
        <v>86</v>
      </c>
      <c r="AW1131" s="12" t="s">
        <v>33</v>
      </c>
      <c r="AX1131" s="12" t="s">
        <v>77</v>
      </c>
      <c r="AY1131" s="30" t="s">
        <v>246</v>
      </c>
    </row>
    <row r="1132" spans="2:65" s="13" customFormat="1" x14ac:dyDescent="0.2">
      <c r="B1132" s="159"/>
      <c r="D1132" s="154" t="s">
        <v>255</v>
      </c>
      <c r="E1132" s="32" t="s">
        <v>1</v>
      </c>
      <c r="F1132" s="160" t="s">
        <v>1668</v>
      </c>
      <c r="H1132" s="161">
        <v>3125.2</v>
      </c>
      <c r="L1132" s="159"/>
      <c r="M1132" s="162"/>
      <c r="T1132" s="163"/>
      <c r="AT1132" s="32" t="s">
        <v>255</v>
      </c>
      <c r="AU1132" s="32" t="s">
        <v>86</v>
      </c>
      <c r="AV1132" s="13" t="s">
        <v>263</v>
      </c>
      <c r="AW1132" s="13" t="s">
        <v>33</v>
      </c>
      <c r="AX1132" s="13" t="s">
        <v>8</v>
      </c>
      <c r="AY1132" s="32" t="s">
        <v>246</v>
      </c>
    </row>
    <row r="1133" spans="2:65" s="1" customFormat="1" ht="33" customHeight="1" x14ac:dyDescent="0.2">
      <c r="B1133" s="50"/>
      <c r="C1133" s="143" t="s">
        <v>1677</v>
      </c>
      <c r="D1133" s="143" t="s">
        <v>248</v>
      </c>
      <c r="E1133" s="144" t="s">
        <v>1678</v>
      </c>
      <c r="F1133" s="145" t="s">
        <v>1679</v>
      </c>
      <c r="G1133" s="146" t="s">
        <v>1090</v>
      </c>
      <c r="H1133" s="147">
        <v>550</v>
      </c>
      <c r="I1133" s="27"/>
      <c r="J1133" s="148">
        <f>ROUND(I1133*H1133,0)</f>
        <v>0</v>
      </c>
      <c r="K1133" s="145" t="s">
        <v>252</v>
      </c>
      <c r="L1133" s="50"/>
      <c r="M1133" s="149" t="s">
        <v>1</v>
      </c>
      <c r="N1133" s="150" t="s">
        <v>42</v>
      </c>
      <c r="P1133" s="151">
        <f>O1133*H1133</f>
        <v>0</v>
      </c>
      <c r="Q1133" s="151">
        <v>0</v>
      </c>
      <c r="R1133" s="151">
        <f>Q1133*H1133</f>
        <v>0</v>
      </c>
      <c r="S1133" s="151">
        <v>1E-3</v>
      </c>
      <c r="T1133" s="152">
        <f>S1133*H1133</f>
        <v>0.55000000000000004</v>
      </c>
      <c r="AR1133" s="28" t="s">
        <v>364</v>
      </c>
      <c r="AT1133" s="28" t="s">
        <v>248</v>
      </c>
      <c r="AU1133" s="28" t="s">
        <v>86</v>
      </c>
      <c r="AY1133" s="17" t="s">
        <v>246</v>
      </c>
      <c r="BE1133" s="29">
        <f>IF(N1133="základní",J1133,0)</f>
        <v>0</v>
      </c>
      <c r="BF1133" s="29">
        <f>IF(N1133="snížená",J1133,0)</f>
        <v>0</v>
      </c>
      <c r="BG1133" s="29">
        <f>IF(N1133="zákl. přenesená",J1133,0)</f>
        <v>0</v>
      </c>
      <c r="BH1133" s="29">
        <f>IF(N1133="sníž. přenesená",J1133,0)</f>
        <v>0</v>
      </c>
      <c r="BI1133" s="29">
        <f>IF(N1133="nulová",J1133,0)</f>
        <v>0</v>
      </c>
      <c r="BJ1133" s="17" t="s">
        <v>8</v>
      </c>
      <c r="BK1133" s="29">
        <f>ROUND(I1133*H1133,0)</f>
        <v>0</v>
      </c>
      <c r="BL1133" s="17" t="s">
        <v>364</v>
      </c>
      <c r="BM1133" s="28" t="s">
        <v>1680</v>
      </c>
    </row>
    <row r="1134" spans="2:65" s="12" customFormat="1" x14ac:dyDescent="0.2">
      <c r="B1134" s="153"/>
      <c r="D1134" s="154" t="s">
        <v>255</v>
      </c>
      <c r="E1134" s="30" t="s">
        <v>1</v>
      </c>
      <c r="F1134" s="155" t="s">
        <v>1681</v>
      </c>
      <c r="H1134" s="156">
        <v>550</v>
      </c>
      <c r="L1134" s="153"/>
      <c r="M1134" s="157"/>
      <c r="T1134" s="158"/>
      <c r="AT1134" s="30" t="s">
        <v>255</v>
      </c>
      <c r="AU1134" s="30" t="s">
        <v>86</v>
      </c>
      <c r="AV1134" s="12" t="s">
        <v>86</v>
      </c>
      <c r="AW1134" s="12" t="s">
        <v>33</v>
      </c>
      <c r="AX1134" s="12" t="s">
        <v>8</v>
      </c>
      <c r="AY1134" s="30" t="s">
        <v>246</v>
      </c>
    </row>
    <row r="1135" spans="2:65" s="1" customFormat="1" ht="33" customHeight="1" x14ac:dyDescent="0.2">
      <c r="B1135" s="50"/>
      <c r="C1135" s="143" t="s">
        <v>1682</v>
      </c>
      <c r="D1135" s="143" t="s">
        <v>248</v>
      </c>
      <c r="E1135" s="144" t="s">
        <v>1683</v>
      </c>
      <c r="F1135" s="145" t="s">
        <v>1684</v>
      </c>
      <c r="G1135" s="146" t="s">
        <v>1090</v>
      </c>
      <c r="H1135" s="147">
        <v>400</v>
      </c>
      <c r="I1135" s="27"/>
      <c r="J1135" s="148">
        <f>ROUND(I1135*H1135,0)</f>
        <v>0</v>
      </c>
      <c r="K1135" s="145" t="s">
        <v>252</v>
      </c>
      <c r="L1135" s="50"/>
      <c r="M1135" s="149" t="s">
        <v>1</v>
      </c>
      <c r="N1135" s="150" t="s">
        <v>42</v>
      </c>
      <c r="P1135" s="151">
        <f>O1135*H1135</f>
        <v>0</v>
      </c>
      <c r="Q1135" s="151">
        <v>0</v>
      </c>
      <c r="R1135" s="151">
        <f>Q1135*H1135</f>
        <v>0</v>
      </c>
      <c r="S1135" s="151">
        <v>1E-3</v>
      </c>
      <c r="T1135" s="152">
        <f>S1135*H1135</f>
        <v>0.4</v>
      </c>
      <c r="AR1135" s="28" t="s">
        <v>364</v>
      </c>
      <c r="AT1135" s="28" t="s">
        <v>248</v>
      </c>
      <c r="AU1135" s="28" t="s">
        <v>86</v>
      </c>
      <c r="AY1135" s="17" t="s">
        <v>246</v>
      </c>
      <c r="BE1135" s="29">
        <f>IF(N1135="základní",J1135,0)</f>
        <v>0</v>
      </c>
      <c r="BF1135" s="29">
        <f>IF(N1135="snížená",J1135,0)</f>
        <v>0</v>
      </c>
      <c r="BG1135" s="29">
        <f>IF(N1135="zákl. přenesená",J1135,0)</f>
        <v>0</v>
      </c>
      <c r="BH1135" s="29">
        <f>IF(N1135="sníž. přenesená",J1135,0)</f>
        <v>0</v>
      </c>
      <c r="BI1135" s="29">
        <f>IF(N1135="nulová",J1135,0)</f>
        <v>0</v>
      </c>
      <c r="BJ1135" s="17" t="s">
        <v>8</v>
      </c>
      <c r="BK1135" s="29">
        <f>ROUND(I1135*H1135,0)</f>
        <v>0</v>
      </c>
      <c r="BL1135" s="17" t="s">
        <v>364</v>
      </c>
      <c r="BM1135" s="28" t="s">
        <v>1685</v>
      </c>
    </row>
    <row r="1136" spans="2:65" s="12" customFormat="1" x14ac:dyDescent="0.2">
      <c r="B1136" s="153"/>
      <c r="D1136" s="154" t="s">
        <v>255</v>
      </c>
      <c r="E1136" s="30" t="s">
        <v>1</v>
      </c>
      <c r="F1136" s="155" t="s">
        <v>1686</v>
      </c>
      <c r="H1136" s="156">
        <v>400</v>
      </c>
      <c r="L1136" s="153"/>
      <c r="M1136" s="157"/>
      <c r="T1136" s="158"/>
      <c r="AT1136" s="30" t="s">
        <v>255</v>
      </c>
      <c r="AU1136" s="30" t="s">
        <v>86</v>
      </c>
      <c r="AV1136" s="12" t="s">
        <v>86</v>
      </c>
      <c r="AW1136" s="12" t="s">
        <v>33</v>
      </c>
      <c r="AX1136" s="12" t="s">
        <v>8</v>
      </c>
      <c r="AY1136" s="30" t="s">
        <v>246</v>
      </c>
    </row>
    <row r="1137" spans="2:65" s="1" customFormat="1" ht="33" customHeight="1" x14ac:dyDescent="0.2">
      <c r="B1137" s="50"/>
      <c r="C1137" s="143" t="s">
        <v>1687</v>
      </c>
      <c r="D1137" s="143" t="s">
        <v>248</v>
      </c>
      <c r="E1137" s="144" t="s">
        <v>1688</v>
      </c>
      <c r="F1137" s="145" t="s">
        <v>1689</v>
      </c>
      <c r="G1137" s="146" t="s">
        <v>319</v>
      </c>
      <c r="H1137" s="147">
        <v>45.313000000000002</v>
      </c>
      <c r="I1137" s="27"/>
      <c r="J1137" s="148">
        <f>ROUND(I1137*H1137,0)</f>
        <v>0</v>
      </c>
      <c r="K1137" s="145" t="s">
        <v>252</v>
      </c>
      <c r="L1137" s="50"/>
      <c r="M1137" s="149" t="s">
        <v>1</v>
      </c>
      <c r="N1137" s="150" t="s">
        <v>42</v>
      </c>
      <c r="P1137" s="151">
        <f>O1137*H1137</f>
        <v>0</v>
      </c>
      <c r="Q1137" s="151">
        <v>0</v>
      </c>
      <c r="R1137" s="151">
        <f>Q1137*H1137</f>
        <v>0</v>
      </c>
      <c r="S1137" s="151">
        <v>0</v>
      </c>
      <c r="T1137" s="152">
        <f>S1137*H1137</f>
        <v>0</v>
      </c>
      <c r="AR1137" s="28" t="s">
        <v>364</v>
      </c>
      <c r="AT1137" s="28" t="s">
        <v>248</v>
      </c>
      <c r="AU1137" s="28" t="s">
        <v>86</v>
      </c>
      <c r="AY1137" s="17" t="s">
        <v>246</v>
      </c>
      <c r="BE1137" s="29">
        <f>IF(N1137="základní",J1137,0)</f>
        <v>0</v>
      </c>
      <c r="BF1137" s="29">
        <f>IF(N1137="snížená",J1137,0)</f>
        <v>0</v>
      </c>
      <c r="BG1137" s="29">
        <f>IF(N1137="zákl. přenesená",J1137,0)</f>
        <v>0</v>
      </c>
      <c r="BH1137" s="29">
        <f>IF(N1137="sníž. přenesená",J1137,0)</f>
        <v>0</v>
      </c>
      <c r="BI1137" s="29">
        <f>IF(N1137="nulová",J1137,0)</f>
        <v>0</v>
      </c>
      <c r="BJ1137" s="17" t="s">
        <v>8</v>
      </c>
      <c r="BK1137" s="29">
        <f>ROUND(I1137*H1137,0)</f>
        <v>0</v>
      </c>
      <c r="BL1137" s="17" t="s">
        <v>364</v>
      </c>
      <c r="BM1137" s="28" t="s">
        <v>1690</v>
      </c>
    </row>
    <row r="1138" spans="2:65" s="11" customFormat="1" ht="22.9" customHeight="1" x14ac:dyDescent="0.2">
      <c r="B1138" s="135"/>
      <c r="D1138" s="24" t="s">
        <v>76</v>
      </c>
      <c r="E1138" s="141" t="s">
        <v>1691</v>
      </c>
      <c r="F1138" s="141" t="s">
        <v>1692</v>
      </c>
      <c r="J1138" s="142">
        <f>BK1138</f>
        <v>0</v>
      </c>
      <c r="L1138" s="135"/>
      <c r="M1138" s="138"/>
      <c r="P1138" s="139">
        <f>SUM(P1139:P1163)</f>
        <v>0</v>
      </c>
      <c r="R1138" s="139">
        <f>SUM(R1139:R1163)</f>
        <v>3.7641072000000007</v>
      </c>
      <c r="T1138" s="140">
        <f>SUM(T1139:T1163)</f>
        <v>0</v>
      </c>
      <c r="AR1138" s="24" t="s">
        <v>86</v>
      </c>
      <c r="AT1138" s="25" t="s">
        <v>76</v>
      </c>
      <c r="AU1138" s="25" t="s">
        <v>8</v>
      </c>
      <c r="AY1138" s="24" t="s">
        <v>246</v>
      </c>
      <c r="BK1138" s="26">
        <f>SUM(BK1139:BK1163)</f>
        <v>0</v>
      </c>
    </row>
    <row r="1139" spans="2:65" s="1" customFormat="1" ht="21.75" customHeight="1" x14ac:dyDescent="0.2">
      <c r="B1139" s="50"/>
      <c r="C1139" s="143" t="s">
        <v>1693</v>
      </c>
      <c r="D1139" s="143" t="s">
        <v>248</v>
      </c>
      <c r="E1139" s="144" t="s">
        <v>1694</v>
      </c>
      <c r="F1139" s="145" t="s">
        <v>1695</v>
      </c>
      <c r="G1139" s="146" t="s">
        <v>251</v>
      </c>
      <c r="H1139" s="147">
        <v>648.98400000000004</v>
      </c>
      <c r="I1139" s="27"/>
      <c r="J1139" s="148">
        <f>ROUND(I1139*H1139,0)</f>
        <v>0</v>
      </c>
      <c r="K1139" s="145" t="s">
        <v>1</v>
      </c>
      <c r="L1139" s="50"/>
      <c r="M1139" s="149" t="s">
        <v>1</v>
      </c>
      <c r="N1139" s="150" t="s">
        <v>42</v>
      </c>
      <c r="P1139" s="151">
        <f>O1139*H1139</f>
        <v>0</v>
      </c>
      <c r="Q1139" s="151">
        <v>0</v>
      </c>
      <c r="R1139" s="151">
        <f>Q1139*H1139</f>
        <v>0</v>
      </c>
      <c r="S1139" s="151">
        <v>0</v>
      </c>
      <c r="T1139" s="152">
        <f>S1139*H1139</f>
        <v>0</v>
      </c>
      <c r="AR1139" s="28" t="s">
        <v>364</v>
      </c>
      <c r="AT1139" s="28" t="s">
        <v>248</v>
      </c>
      <c r="AU1139" s="28" t="s">
        <v>86</v>
      </c>
      <c r="AY1139" s="17" t="s">
        <v>246</v>
      </c>
      <c r="BE1139" s="29">
        <f>IF(N1139="základní",J1139,0)</f>
        <v>0</v>
      </c>
      <c r="BF1139" s="29">
        <f>IF(N1139="snížená",J1139,0)</f>
        <v>0</v>
      </c>
      <c r="BG1139" s="29">
        <f>IF(N1139="zákl. přenesená",J1139,0)</f>
        <v>0</v>
      </c>
      <c r="BH1139" s="29">
        <f>IF(N1139="sníž. přenesená",J1139,0)</f>
        <v>0</v>
      </c>
      <c r="BI1139" s="29">
        <f>IF(N1139="nulová",J1139,0)</f>
        <v>0</v>
      </c>
      <c r="BJ1139" s="17" t="s">
        <v>8</v>
      </c>
      <c r="BK1139" s="29">
        <f>ROUND(I1139*H1139,0)</f>
        <v>0</v>
      </c>
      <c r="BL1139" s="17" t="s">
        <v>364</v>
      </c>
      <c r="BM1139" s="28" t="s">
        <v>1696</v>
      </c>
    </row>
    <row r="1140" spans="2:65" s="12" customFormat="1" x14ac:dyDescent="0.2">
      <c r="B1140" s="153"/>
      <c r="D1140" s="154" t="s">
        <v>255</v>
      </c>
      <c r="E1140" s="30" t="s">
        <v>1</v>
      </c>
      <c r="F1140" s="155" t="s">
        <v>1697</v>
      </c>
      <c r="H1140" s="156">
        <v>128.34899999999999</v>
      </c>
      <c r="L1140" s="153"/>
      <c r="M1140" s="157"/>
      <c r="T1140" s="158"/>
      <c r="AT1140" s="30" t="s">
        <v>255</v>
      </c>
      <c r="AU1140" s="30" t="s">
        <v>86</v>
      </c>
      <c r="AV1140" s="12" t="s">
        <v>86</v>
      </c>
      <c r="AW1140" s="12" t="s">
        <v>33</v>
      </c>
      <c r="AX1140" s="12" t="s">
        <v>77</v>
      </c>
      <c r="AY1140" s="30" t="s">
        <v>246</v>
      </c>
    </row>
    <row r="1141" spans="2:65" s="12" customFormat="1" x14ac:dyDescent="0.2">
      <c r="B1141" s="153"/>
      <c r="D1141" s="154" t="s">
        <v>255</v>
      </c>
      <c r="E1141" s="30" t="s">
        <v>1</v>
      </c>
      <c r="F1141" s="155" t="s">
        <v>1698</v>
      </c>
      <c r="H1141" s="156">
        <v>52.646999999999998</v>
      </c>
      <c r="L1141" s="153"/>
      <c r="M1141" s="157"/>
      <c r="T1141" s="158"/>
      <c r="AT1141" s="30" t="s">
        <v>255</v>
      </c>
      <c r="AU1141" s="30" t="s">
        <v>86</v>
      </c>
      <c r="AV1141" s="12" t="s">
        <v>86</v>
      </c>
      <c r="AW1141" s="12" t="s">
        <v>33</v>
      </c>
      <c r="AX1141" s="12" t="s">
        <v>77</v>
      </c>
      <c r="AY1141" s="30" t="s">
        <v>246</v>
      </c>
    </row>
    <row r="1142" spans="2:65" s="12" customFormat="1" x14ac:dyDescent="0.2">
      <c r="B1142" s="153"/>
      <c r="D1142" s="154" t="s">
        <v>255</v>
      </c>
      <c r="E1142" s="30" t="s">
        <v>1</v>
      </c>
      <c r="F1142" s="155" t="s">
        <v>1699</v>
      </c>
      <c r="H1142" s="156">
        <v>1.3</v>
      </c>
      <c r="L1142" s="153"/>
      <c r="M1142" s="157"/>
      <c r="T1142" s="158"/>
      <c r="AT1142" s="30" t="s">
        <v>255</v>
      </c>
      <c r="AU1142" s="30" t="s">
        <v>86</v>
      </c>
      <c r="AV1142" s="12" t="s">
        <v>86</v>
      </c>
      <c r="AW1142" s="12" t="s">
        <v>33</v>
      </c>
      <c r="AX1142" s="12" t="s">
        <v>77</v>
      </c>
      <c r="AY1142" s="30" t="s">
        <v>246</v>
      </c>
    </row>
    <row r="1143" spans="2:65" s="12" customFormat="1" ht="22.5" x14ac:dyDescent="0.2">
      <c r="B1143" s="153"/>
      <c r="D1143" s="154" t="s">
        <v>255</v>
      </c>
      <c r="E1143" s="30" t="s">
        <v>1</v>
      </c>
      <c r="F1143" s="155" t="s">
        <v>1700</v>
      </c>
      <c r="H1143" s="156">
        <v>123.026</v>
      </c>
      <c r="L1143" s="153"/>
      <c r="M1143" s="157"/>
      <c r="T1143" s="158"/>
      <c r="AT1143" s="30" t="s">
        <v>255</v>
      </c>
      <c r="AU1143" s="30" t="s">
        <v>86</v>
      </c>
      <c r="AV1143" s="12" t="s">
        <v>86</v>
      </c>
      <c r="AW1143" s="12" t="s">
        <v>33</v>
      </c>
      <c r="AX1143" s="12" t="s">
        <v>77</v>
      </c>
      <c r="AY1143" s="30" t="s">
        <v>246</v>
      </c>
    </row>
    <row r="1144" spans="2:65" s="13" customFormat="1" x14ac:dyDescent="0.2">
      <c r="B1144" s="159"/>
      <c r="D1144" s="154" t="s">
        <v>255</v>
      </c>
      <c r="E1144" s="32" t="s">
        <v>190</v>
      </c>
      <c r="F1144" s="160" t="s">
        <v>1701</v>
      </c>
      <c r="H1144" s="161">
        <v>305.322</v>
      </c>
      <c r="L1144" s="159"/>
      <c r="M1144" s="162"/>
      <c r="T1144" s="163"/>
      <c r="AT1144" s="32" t="s">
        <v>255</v>
      </c>
      <c r="AU1144" s="32" t="s">
        <v>86</v>
      </c>
      <c r="AV1144" s="13" t="s">
        <v>263</v>
      </c>
      <c r="AW1144" s="13" t="s">
        <v>33</v>
      </c>
      <c r="AX1144" s="13" t="s">
        <v>77</v>
      </c>
      <c r="AY1144" s="32" t="s">
        <v>246</v>
      </c>
    </row>
    <row r="1145" spans="2:65" s="12" customFormat="1" x14ac:dyDescent="0.2">
      <c r="B1145" s="153"/>
      <c r="D1145" s="154" t="s">
        <v>255</v>
      </c>
      <c r="E1145" s="30" t="s">
        <v>1</v>
      </c>
      <c r="F1145" s="155" t="s">
        <v>1702</v>
      </c>
      <c r="H1145" s="156">
        <v>42.48</v>
      </c>
      <c r="L1145" s="153"/>
      <c r="M1145" s="157"/>
      <c r="T1145" s="158"/>
      <c r="AT1145" s="30" t="s">
        <v>255</v>
      </c>
      <c r="AU1145" s="30" t="s">
        <v>86</v>
      </c>
      <c r="AV1145" s="12" t="s">
        <v>86</v>
      </c>
      <c r="AW1145" s="12" t="s">
        <v>33</v>
      </c>
      <c r="AX1145" s="12" t="s">
        <v>77</v>
      </c>
      <c r="AY1145" s="30" t="s">
        <v>246</v>
      </c>
    </row>
    <row r="1146" spans="2:65" s="12" customFormat="1" ht="22.5" x14ac:dyDescent="0.2">
      <c r="B1146" s="153"/>
      <c r="D1146" s="154" t="s">
        <v>255</v>
      </c>
      <c r="E1146" s="30" t="s">
        <v>1</v>
      </c>
      <c r="F1146" s="155" t="s">
        <v>1703</v>
      </c>
      <c r="H1146" s="156">
        <v>323.44200000000001</v>
      </c>
      <c r="L1146" s="153"/>
      <c r="M1146" s="157"/>
      <c r="T1146" s="158"/>
      <c r="AT1146" s="30" t="s">
        <v>255</v>
      </c>
      <c r="AU1146" s="30" t="s">
        <v>86</v>
      </c>
      <c r="AV1146" s="12" t="s">
        <v>86</v>
      </c>
      <c r="AW1146" s="12" t="s">
        <v>33</v>
      </c>
      <c r="AX1146" s="12" t="s">
        <v>77</v>
      </c>
      <c r="AY1146" s="30" t="s">
        <v>246</v>
      </c>
    </row>
    <row r="1147" spans="2:65" s="12" customFormat="1" x14ac:dyDescent="0.2">
      <c r="B1147" s="153"/>
      <c r="D1147" s="154" t="s">
        <v>255</v>
      </c>
      <c r="E1147" s="30" t="s">
        <v>1</v>
      </c>
      <c r="F1147" s="155" t="s">
        <v>1704</v>
      </c>
      <c r="H1147" s="156">
        <v>-20.58</v>
      </c>
      <c r="L1147" s="153"/>
      <c r="M1147" s="157"/>
      <c r="T1147" s="158"/>
      <c r="AT1147" s="30" t="s">
        <v>255</v>
      </c>
      <c r="AU1147" s="30" t="s">
        <v>86</v>
      </c>
      <c r="AV1147" s="12" t="s">
        <v>86</v>
      </c>
      <c r="AW1147" s="12" t="s">
        <v>33</v>
      </c>
      <c r="AX1147" s="12" t="s">
        <v>77</v>
      </c>
      <c r="AY1147" s="30" t="s">
        <v>246</v>
      </c>
    </row>
    <row r="1148" spans="2:65" s="12" customFormat="1" x14ac:dyDescent="0.2">
      <c r="B1148" s="153"/>
      <c r="D1148" s="154" t="s">
        <v>255</v>
      </c>
      <c r="E1148" s="30" t="s">
        <v>1</v>
      </c>
      <c r="F1148" s="155" t="s">
        <v>1705</v>
      </c>
      <c r="H1148" s="156">
        <v>5.88</v>
      </c>
      <c r="L1148" s="153"/>
      <c r="M1148" s="157"/>
      <c r="T1148" s="158"/>
      <c r="AT1148" s="30" t="s">
        <v>255</v>
      </c>
      <c r="AU1148" s="30" t="s">
        <v>86</v>
      </c>
      <c r="AV1148" s="12" t="s">
        <v>86</v>
      </c>
      <c r="AW1148" s="12" t="s">
        <v>33</v>
      </c>
      <c r="AX1148" s="12" t="s">
        <v>77</v>
      </c>
      <c r="AY1148" s="30" t="s">
        <v>246</v>
      </c>
    </row>
    <row r="1149" spans="2:65" s="12" customFormat="1" x14ac:dyDescent="0.2">
      <c r="B1149" s="153"/>
      <c r="D1149" s="154" t="s">
        <v>255</v>
      </c>
      <c r="E1149" s="30" t="s">
        <v>1</v>
      </c>
      <c r="F1149" s="155" t="s">
        <v>1706</v>
      </c>
      <c r="H1149" s="156">
        <v>-2.31</v>
      </c>
      <c r="L1149" s="153"/>
      <c r="M1149" s="157"/>
      <c r="T1149" s="158"/>
      <c r="AT1149" s="30" t="s">
        <v>255</v>
      </c>
      <c r="AU1149" s="30" t="s">
        <v>86</v>
      </c>
      <c r="AV1149" s="12" t="s">
        <v>86</v>
      </c>
      <c r="AW1149" s="12" t="s">
        <v>33</v>
      </c>
      <c r="AX1149" s="12" t="s">
        <v>77</v>
      </c>
      <c r="AY1149" s="30" t="s">
        <v>246</v>
      </c>
    </row>
    <row r="1150" spans="2:65" s="12" customFormat="1" x14ac:dyDescent="0.2">
      <c r="B1150" s="153"/>
      <c r="D1150" s="154" t="s">
        <v>255</v>
      </c>
      <c r="E1150" s="30" t="s">
        <v>1</v>
      </c>
      <c r="F1150" s="155" t="s">
        <v>1707</v>
      </c>
      <c r="H1150" s="156">
        <v>1.26</v>
      </c>
      <c r="L1150" s="153"/>
      <c r="M1150" s="157"/>
      <c r="T1150" s="158"/>
      <c r="AT1150" s="30" t="s">
        <v>255</v>
      </c>
      <c r="AU1150" s="30" t="s">
        <v>86</v>
      </c>
      <c r="AV1150" s="12" t="s">
        <v>86</v>
      </c>
      <c r="AW1150" s="12" t="s">
        <v>33</v>
      </c>
      <c r="AX1150" s="12" t="s">
        <v>77</v>
      </c>
      <c r="AY1150" s="30" t="s">
        <v>246</v>
      </c>
    </row>
    <row r="1151" spans="2:65" s="12" customFormat="1" x14ac:dyDescent="0.2">
      <c r="B1151" s="153"/>
      <c r="D1151" s="154" t="s">
        <v>255</v>
      </c>
      <c r="E1151" s="30" t="s">
        <v>1</v>
      </c>
      <c r="F1151" s="155" t="s">
        <v>1708</v>
      </c>
      <c r="H1151" s="156">
        <v>-8.19</v>
      </c>
      <c r="L1151" s="153"/>
      <c r="M1151" s="157"/>
      <c r="T1151" s="158"/>
      <c r="AT1151" s="30" t="s">
        <v>255</v>
      </c>
      <c r="AU1151" s="30" t="s">
        <v>86</v>
      </c>
      <c r="AV1151" s="12" t="s">
        <v>86</v>
      </c>
      <c r="AW1151" s="12" t="s">
        <v>33</v>
      </c>
      <c r="AX1151" s="12" t="s">
        <v>77</v>
      </c>
      <c r="AY1151" s="30" t="s">
        <v>246</v>
      </c>
    </row>
    <row r="1152" spans="2:65" s="12" customFormat="1" x14ac:dyDescent="0.2">
      <c r="B1152" s="153"/>
      <c r="D1152" s="154" t="s">
        <v>255</v>
      </c>
      <c r="E1152" s="30" t="s">
        <v>1</v>
      </c>
      <c r="F1152" s="155" t="s">
        <v>1709</v>
      </c>
      <c r="H1152" s="156">
        <v>1.68</v>
      </c>
      <c r="L1152" s="153"/>
      <c r="M1152" s="157"/>
      <c r="T1152" s="158"/>
      <c r="AT1152" s="30" t="s">
        <v>255</v>
      </c>
      <c r="AU1152" s="30" t="s">
        <v>86</v>
      </c>
      <c r="AV1152" s="12" t="s">
        <v>86</v>
      </c>
      <c r="AW1152" s="12" t="s">
        <v>33</v>
      </c>
      <c r="AX1152" s="12" t="s">
        <v>77</v>
      </c>
      <c r="AY1152" s="30" t="s">
        <v>246</v>
      </c>
    </row>
    <row r="1153" spans="2:65" s="13" customFormat="1" x14ac:dyDescent="0.2">
      <c r="B1153" s="159"/>
      <c r="D1153" s="154" t="s">
        <v>255</v>
      </c>
      <c r="E1153" s="32" t="s">
        <v>193</v>
      </c>
      <c r="F1153" s="160" t="s">
        <v>1710</v>
      </c>
      <c r="H1153" s="161">
        <v>343.66199999999998</v>
      </c>
      <c r="L1153" s="159"/>
      <c r="M1153" s="162"/>
      <c r="T1153" s="163"/>
      <c r="AT1153" s="32" t="s">
        <v>255</v>
      </c>
      <c r="AU1153" s="32" t="s">
        <v>86</v>
      </c>
      <c r="AV1153" s="13" t="s">
        <v>263</v>
      </c>
      <c r="AW1153" s="13" t="s">
        <v>33</v>
      </c>
      <c r="AX1153" s="13" t="s">
        <v>77</v>
      </c>
      <c r="AY1153" s="32" t="s">
        <v>246</v>
      </c>
    </row>
    <row r="1154" spans="2:65" s="14" customFormat="1" x14ac:dyDescent="0.2">
      <c r="B1154" s="164"/>
      <c r="D1154" s="154" t="s">
        <v>255</v>
      </c>
      <c r="E1154" s="33" t="s">
        <v>1</v>
      </c>
      <c r="F1154" s="165" t="s">
        <v>301</v>
      </c>
      <c r="H1154" s="166">
        <v>648.98400000000004</v>
      </c>
      <c r="L1154" s="164"/>
      <c r="M1154" s="167"/>
      <c r="T1154" s="168"/>
      <c r="AT1154" s="33" t="s">
        <v>255</v>
      </c>
      <c r="AU1154" s="33" t="s">
        <v>86</v>
      </c>
      <c r="AV1154" s="14" t="s">
        <v>253</v>
      </c>
      <c r="AW1154" s="14" t="s">
        <v>33</v>
      </c>
      <c r="AX1154" s="14" t="s">
        <v>8</v>
      </c>
      <c r="AY1154" s="33" t="s">
        <v>246</v>
      </c>
    </row>
    <row r="1155" spans="2:65" s="1" customFormat="1" ht="24.2" customHeight="1" x14ac:dyDescent="0.2">
      <c r="B1155" s="50"/>
      <c r="C1155" s="143" t="s">
        <v>1711</v>
      </c>
      <c r="D1155" s="143" t="s">
        <v>248</v>
      </c>
      <c r="E1155" s="144" t="s">
        <v>1712</v>
      </c>
      <c r="F1155" s="145" t="s">
        <v>1713</v>
      </c>
      <c r="G1155" s="146" t="s">
        <v>251</v>
      </c>
      <c r="H1155" s="147">
        <v>648.98400000000004</v>
      </c>
      <c r="I1155" s="27"/>
      <c r="J1155" s="148">
        <f>ROUND(I1155*H1155,0)</f>
        <v>0</v>
      </c>
      <c r="K1155" s="145" t="s">
        <v>1</v>
      </c>
      <c r="L1155" s="50"/>
      <c r="M1155" s="149" t="s">
        <v>1</v>
      </c>
      <c r="N1155" s="150" t="s">
        <v>42</v>
      </c>
      <c r="P1155" s="151">
        <f>O1155*H1155</f>
        <v>0</v>
      </c>
      <c r="Q1155" s="151">
        <v>4.0000000000000002E-4</v>
      </c>
      <c r="R1155" s="151">
        <f>Q1155*H1155</f>
        <v>0.25959360000000004</v>
      </c>
      <c r="S1155" s="151">
        <v>0</v>
      </c>
      <c r="T1155" s="152">
        <f>S1155*H1155</f>
        <v>0</v>
      </c>
      <c r="AR1155" s="28" t="s">
        <v>364</v>
      </c>
      <c r="AT1155" s="28" t="s">
        <v>248</v>
      </c>
      <c r="AU1155" s="28" t="s">
        <v>86</v>
      </c>
      <c r="AY1155" s="17" t="s">
        <v>246</v>
      </c>
      <c r="BE1155" s="29">
        <f>IF(N1155="základní",J1155,0)</f>
        <v>0</v>
      </c>
      <c r="BF1155" s="29">
        <f>IF(N1155="snížená",J1155,0)</f>
        <v>0</v>
      </c>
      <c r="BG1155" s="29">
        <f>IF(N1155="zákl. přenesená",J1155,0)</f>
        <v>0</v>
      </c>
      <c r="BH1155" s="29">
        <f>IF(N1155="sníž. přenesená",J1155,0)</f>
        <v>0</v>
      </c>
      <c r="BI1155" s="29">
        <f>IF(N1155="nulová",J1155,0)</f>
        <v>0</v>
      </c>
      <c r="BJ1155" s="17" t="s">
        <v>8</v>
      </c>
      <c r="BK1155" s="29">
        <f>ROUND(I1155*H1155,0)</f>
        <v>0</v>
      </c>
      <c r="BL1155" s="17" t="s">
        <v>364</v>
      </c>
      <c r="BM1155" s="28" t="s">
        <v>1714</v>
      </c>
    </row>
    <row r="1156" spans="2:65" s="12" customFormat="1" x14ac:dyDescent="0.2">
      <c r="B1156" s="153"/>
      <c r="D1156" s="154" t="s">
        <v>255</v>
      </c>
      <c r="E1156" s="30" t="s">
        <v>1</v>
      </c>
      <c r="F1156" s="155" t="s">
        <v>190</v>
      </c>
      <c r="H1156" s="156">
        <v>305.322</v>
      </c>
      <c r="L1156" s="153"/>
      <c r="M1156" s="157"/>
      <c r="T1156" s="158"/>
      <c r="AT1156" s="30" t="s">
        <v>255</v>
      </c>
      <c r="AU1156" s="30" t="s">
        <v>86</v>
      </c>
      <c r="AV1156" s="12" t="s">
        <v>86</v>
      </c>
      <c r="AW1156" s="12" t="s">
        <v>33</v>
      </c>
      <c r="AX1156" s="12" t="s">
        <v>77</v>
      </c>
      <c r="AY1156" s="30" t="s">
        <v>246</v>
      </c>
    </row>
    <row r="1157" spans="2:65" s="12" customFormat="1" x14ac:dyDescent="0.2">
      <c r="B1157" s="153"/>
      <c r="D1157" s="154" t="s">
        <v>255</v>
      </c>
      <c r="E1157" s="30" t="s">
        <v>1</v>
      </c>
      <c r="F1157" s="155" t="s">
        <v>193</v>
      </c>
      <c r="H1157" s="156">
        <v>343.66199999999998</v>
      </c>
      <c r="L1157" s="153"/>
      <c r="M1157" s="157"/>
      <c r="T1157" s="158"/>
      <c r="AT1157" s="30" t="s">
        <v>255</v>
      </c>
      <c r="AU1157" s="30" t="s">
        <v>86</v>
      </c>
      <c r="AV1157" s="12" t="s">
        <v>86</v>
      </c>
      <c r="AW1157" s="12" t="s">
        <v>33</v>
      </c>
      <c r="AX1157" s="12" t="s">
        <v>77</v>
      </c>
      <c r="AY1157" s="30" t="s">
        <v>246</v>
      </c>
    </row>
    <row r="1158" spans="2:65" s="13" customFormat="1" x14ac:dyDescent="0.2">
      <c r="B1158" s="159"/>
      <c r="D1158" s="154" t="s">
        <v>255</v>
      </c>
      <c r="E1158" s="32" t="s">
        <v>1</v>
      </c>
      <c r="F1158" s="160" t="s">
        <v>262</v>
      </c>
      <c r="H1158" s="161">
        <v>648.98400000000004</v>
      </c>
      <c r="L1158" s="159"/>
      <c r="M1158" s="162"/>
      <c r="T1158" s="163"/>
      <c r="AT1158" s="32" t="s">
        <v>255</v>
      </c>
      <c r="AU1158" s="32" t="s">
        <v>86</v>
      </c>
      <c r="AV1158" s="13" t="s">
        <v>263</v>
      </c>
      <c r="AW1158" s="13" t="s">
        <v>33</v>
      </c>
      <c r="AX1158" s="13" t="s">
        <v>8</v>
      </c>
      <c r="AY1158" s="32" t="s">
        <v>246</v>
      </c>
    </row>
    <row r="1159" spans="2:65" s="1" customFormat="1" ht="24.2" customHeight="1" x14ac:dyDescent="0.2">
      <c r="B1159" s="50"/>
      <c r="C1159" s="143" t="s">
        <v>1715</v>
      </c>
      <c r="D1159" s="143" t="s">
        <v>248</v>
      </c>
      <c r="E1159" s="144" t="s">
        <v>1716</v>
      </c>
      <c r="F1159" s="145" t="s">
        <v>1717</v>
      </c>
      <c r="G1159" s="146" t="s">
        <v>251</v>
      </c>
      <c r="H1159" s="147">
        <v>648.98400000000004</v>
      </c>
      <c r="I1159" s="27"/>
      <c r="J1159" s="148">
        <f>ROUND(I1159*H1159,0)</f>
        <v>0</v>
      </c>
      <c r="K1159" s="145" t="s">
        <v>1</v>
      </c>
      <c r="L1159" s="50"/>
      <c r="M1159" s="149" t="s">
        <v>1</v>
      </c>
      <c r="N1159" s="150" t="s">
        <v>42</v>
      </c>
      <c r="P1159" s="151">
        <f>O1159*H1159</f>
        <v>0</v>
      </c>
      <c r="Q1159" s="151">
        <v>5.4000000000000003E-3</v>
      </c>
      <c r="R1159" s="151">
        <f>Q1159*H1159</f>
        <v>3.5045136000000006</v>
      </c>
      <c r="S1159" s="151">
        <v>0</v>
      </c>
      <c r="T1159" s="152">
        <f>S1159*H1159</f>
        <v>0</v>
      </c>
      <c r="AR1159" s="28" t="s">
        <v>364</v>
      </c>
      <c r="AT1159" s="28" t="s">
        <v>248</v>
      </c>
      <c r="AU1159" s="28" t="s">
        <v>86</v>
      </c>
      <c r="AY1159" s="17" t="s">
        <v>246</v>
      </c>
      <c r="BE1159" s="29">
        <f>IF(N1159="základní",J1159,0)</f>
        <v>0</v>
      </c>
      <c r="BF1159" s="29">
        <f>IF(N1159="snížená",J1159,0)</f>
        <v>0</v>
      </c>
      <c r="BG1159" s="29">
        <f>IF(N1159="zákl. přenesená",J1159,0)</f>
        <v>0</v>
      </c>
      <c r="BH1159" s="29">
        <f>IF(N1159="sníž. přenesená",J1159,0)</f>
        <v>0</v>
      </c>
      <c r="BI1159" s="29">
        <f>IF(N1159="nulová",J1159,0)</f>
        <v>0</v>
      </c>
      <c r="BJ1159" s="17" t="s">
        <v>8</v>
      </c>
      <c r="BK1159" s="29">
        <f>ROUND(I1159*H1159,0)</f>
        <v>0</v>
      </c>
      <c r="BL1159" s="17" t="s">
        <v>364</v>
      </c>
      <c r="BM1159" s="28" t="s">
        <v>1718</v>
      </c>
    </row>
    <row r="1160" spans="2:65" s="12" customFormat="1" x14ac:dyDescent="0.2">
      <c r="B1160" s="153"/>
      <c r="D1160" s="154" t="s">
        <v>255</v>
      </c>
      <c r="E1160" s="30" t="s">
        <v>1</v>
      </c>
      <c r="F1160" s="155" t="s">
        <v>190</v>
      </c>
      <c r="H1160" s="156">
        <v>305.322</v>
      </c>
      <c r="L1160" s="153"/>
      <c r="M1160" s="157"/>
      <c r="T1160" s="158"/>
      <c r="AT1160" s="30" t="s">
        <v>255</v>
      </c>
      <c r="AU1160" s="30" t="s">
        <v>86</v>
      </c>
      <c r="AV1160" s="12" t="s">
        <v>86</v>
      </c>
      <c r="AW1160" s="12" t="s">
        <v>33</v>
      </c>
      <c r="AX1160" s="12" t="s">
        <v>77</v>
      </c>
      <c r="AY1160" s="30" t="s">
        <v>246</v>
      </c>
    </row>
    <row r="1161" spans="2:65" s="12" customFormat="1" x14ac:dyDescent="0.2">
      <c r="B1161" s="153"/>
      <c r="D1161" s="154" t="s">
        <v>255</v>
      </c>
      <c r="E1161" s="30" t="s">
        <v>1</v>
      </c>
      <c r="F1161" s="155" t="s">
        <v>193</v>
      </c>
      <c r="H1161" s="156">
        <v>343.66199999999998</v>
      </c>
      <c r="L1161" s="153"/>
      <c r="M1161" s="157"/>
      <c r="T1161" s="158"/>
      <c r="AT1161" s="30" t="s">
        <v>255</v>
      </c>
      <c r="AU1161" s="30" t="s">
        <v>86</v>
      </c>
      <c r="AV1161" s="12" t="s">
        <v>86</v>
      </c>
      <c r="AW1161" s="12" t="s">
        <v>33</v>
      </c>
      <c r="AX1161" s="12" t="s">
        <v>77</v>
      </c>
      <c r="AY1161" s="30" t="s">
        <v>246</v>
      </c>
    </row>
    <row r="1162" spans="2:65" s="13" customFormat="1" x14ac:dyDescent="0.2">
      <c r="B1162" s="159"/>
      <c r="D1162" s="154" t="s">
        <v>255</v>
      </c>
      <c r="E1162" s="32" t="s">
        <v>1</v>
      </c>
      <c r="F1162" s="160" t="s">
        <v>262</v>
      </c>
      <c r="H1162" s="161">
        <v>648.98400000000004</v>
      </c>
      <c r="L1162" s="159"/>
      <c r="M1162" s="162"/>
      <c r="T1162" s="163"/>
      <c r="AT1162" s="32" t="s">
        <v>255</v>
      </c>
      <c r="AU1162" s="32" t="s">
        <v>86</v>
      </c>
      <c r="AV1162" s="13" t="s">
        <v>263</v>
      </c>
      <c r="AW1162" s="13" t="s">
        <v>33</v>
      </c>
      <c r="AX1162" s="13" t="s">
        <v>8</v>
      </c>
      <c r="AY1162" s="32" t="s">
        <v>246</v>
      </c>
    </row>
    <row r="1163" spans="2:65" s="1" customFormat="1" ht="33" customHeight="1" x14ac:dyDescent="0.2">
      <c r="B1163" s="50"/>
      <c r="C1163" s="143" t="s">
        <v>1719</v>
      </c>
      <c r="D1163" s="143" t="s">
        <v>248</v>
      </c>
      <c r="E1163" s="144" t="s">
        <v>1720</v>
      </c>
      <c r="F1163" s="145" t="s">
        <v>1721</v>
      </c>
      <c r="G1163" s="146" t="s">
        <v>319</v>
      </c>
      <c r="H1163" s="147">
        <v>3.7639999999999998</v>
      </c>
      <c r="I1163" s="27"/>
      <c r="J1163" s="148">
        <f>ROUND(I1163*H1163,0)</f>
        <v>0</v>
      </c>
      <c r="K1163" s="145" t="s">
        <v>252</v>
      </c>
      <c r="L1163" s="50"/>
      <c r="M1163" s="149" t="s">
        <v>1</v>
      </c>
      <c r="N1163" s="150" t="s">
        <v>42</v>
      </c>
      <c r="P1163" s="151">
        <f>O1163*H1163</f>
        <v>0</v>
      </c>
      <c r="Q1163" s="151">
        <v>0</v>
      </c>
      <c r="R1163" s="151">
        <f>Q1163*H1163</f>
        <v>0</v>
      </c>
      <c r="S1163" s="151">
        <v>0</v>
      </c>
      <c r="T1163" s="152">
        <f>S1163*H1163</f>
        <v>0</v>
      </c>
      <c r="AR1163" s="28" t="s">
        <v>364</v>
      </c>
      <c r="AT1163" s="28" t="s">
        <v>248</v>
      </c>
      <c r="AU1163" s="28" t="s">
        <v>86</v>
      </c>
      <c r="AY1163" s="17" t="s">
        <v>246</v>
      </c>
      <c r="BE1163" s="29">
        <f>IF(N1163="základní",J1163,0)</f>
        <v>0</v>
      </c>
      <c r="BF1163" s="29">
        <f>IF(N1163="snížená",J1163,0)</f>
        <v>0</v>
      </c>
      <c r="BG1163" s="29">
        <f>IF(N1163="zákl. přenesená",J1163,0)</f>
        <v>0</v>
      </c>
      <c r="BH1163" s="29">
        <f>IF(N1163="sníž. přenesená",J1163,0)</f>
        <v>0</v>
      </c>
      <c r="BI1163" s="29">
        <f>IF(N1163="nulová",J1163,0)</f>
        <v>0</v>
      </c>
      <c r="BJ1163" s="17" t="s">
        <v>8</v>
      </c>
      <c r="BK1163" s="29">
        <f>ROUND(I1163*H1163,0)</f>
        <v>0</v>
      </c>
      <c r="BL1163" s="17" t="s">
        <v>364</v>
      </c>
      <c r="BM1163" s="28" t="s">
        <v>1722</v>
      </c>
    </row>
    <row r="1164" spans="2:65" s="11" customFormat="1" ht="22.9" customHeight="1" x14ac:dyDescent="0.2">
      <c r="B1164" s="135"/>
      <c r="D1164" s="24" t="s">
        <v>76</v>
      </c>
      <c r="E1164" s="141" t="s">
        <v>1723</v>
      </c>
      <c r="F1164" s="141" t="s">
        <v>1724</v>
      </c>
      <c r="J1164" s="142">
        <f>BK1164</f>
        <v>0</v>
      </c>
      <c r="L1164" s="135"/>
      <c r="M1164" s="138"/>
      <c r="P1164" s="139">
        <f>SUM(P1165:P1172)</f>
        <v>0</v>
      </c>
      <c r="R1164" s="139">
        <f>SUM(R1165:R1172)</f>
        <v>0.35606670959999998</v>
      </c>
      <c r="T1164" s="140">
        <f>SUM(T1165:T1172)</f>
        <v>0</v>
      </c>
      <c r="AR1164" s="24" t="s">
        <v>86</v>
      </c>
      <c r="AT1164" s="25" t="s">
        <v>76</v>
      </c>
      <c r="AU1164" s="25" t="s">
        <v>8</v>
      </c>
      <c r="AY1164" s="24" t="s">
        <v>246</v>
      </c>
      <c r="BK1164" s="26">
        <f>SUM(BK1165:BK1172)</f>
        <v>0</v>
      </c>
    </row>
    <row r="1165" spans="2:65" s="1" customFormat="1" ht="24.2" customHeight="1" x14ac:dyDescent="0.2">
      <c r="B1165" s="50"/>
      <c r="C1165" s="143" t="s">
        <v>1725</v>
      </c>
      <c r="D1165" s="143" t="s">
        <v>248</v>
      </c>
      <c r="E1165" s="144" t="s">
        <v>1726</v>
      </c>
      <c r="F1165" s="145" t="s">
        <v>1727</v>
      </c>
      <c r="G1165" s="146" t="s">
        <v>251</v>
      </c>
      <c r="H1165" s="147">
        <v>730.84299999999996</v>
      </c>
      <c r="I1165" s="27"/>
      <c r="J1165" s="148">
        <f>ROUND(I1165*H1165,0)</f>
        <v>0</v>
      </c>
      <c r="K1165" s="145" t="s">
        <v>252</v>
      </c>
      <c r="L1165" s="50"/>
      <c r="M1165" s="149" t="s">
        <v>1</v>
      </c>
      <c r="N1165" s="150" t="s">
        <v>42</v>
      </c>
      <c r="P1165" s="151">
        <f>O1165*H1165</f>
        <v>0</v>
      </c>
      <c r="Q1165" s="151">
        <v>2.0120000000000001E-4</v>
      </c>
      <c r="R1165" s="151">
        <f>Q1165*H1165</f>
        <v>0.14704561159999999</v>
      </c>
      <c r="S1165" s="151">
        <v>0</v>
      </c>
      <c r="T1165" s="152">
        <f>S1165*H1165</f>
        <v>0</v>
      </c>
      <c r="AR1165" s="28" t="s">
        <v>364</v>
      </c>
      <c r="AT1165" s="28" t="s">
        <v>248</v>
      </c>
      <c r="AU1165" s="28" t="s">
        <v>86</v>
      </c>
      <c r="AY1165" s="17" t="s">
        <v>246</v>
      </c>
      <c r="BE1165" s="29">
        <f>IF(N1165="základní",J1165,0)</f>
        <v>0</v>
      </c>
      <c r="BF1165" s="29">
        <f>IF(N1165="snížená",J1165,0)</f>
        <v>0</v>
      </c>
      <c r="BG1165" s="29">
        <f>IF(N1165="zákl. přenesená",J1165,0)</f>
        <v>0</v>
      </c>
      <c r="BH1165" s="29">
        <f>IF(N1165="sníž. přenesená",J1165,0)</f>
        <v>0</v>
      </c>
      <c r="BI1165" s="29">
        <f>IF(N1165="nulová",J1165,0)</f>
        <v>0</v>
      </c>
      <c r="BJ1165" s="17" t="s">
        <v>8</v>
      </c>
      <c r="BK1165" s="29">
        <f>ROUND(I1165*H1165,0)</f>
        <v>0</v>
      </c>
      <c r="BL1165" s="17" t="s">
        <v>364</v>
      </c>
      <c r="BM1165" s="28" t="s">
        <v>1728</v>
      </c>
    </row>
    <row r="1166" spans="2:65" s="12" customFormat="1" x14ac:dyDescent="0.2">
      <c r="B1166" s="153"/>
      <c r="D1166" s="154" t="s">
        <v>255</v>
      </c>
      <c r="E1166" s="30" t="s">
        <v>1</v>
      </c>
      <c r="F1166" s="155" t="s">
        <v>121</v>
      </c>
      <c r="H1166" s="156">
        <v>467.2</v>
      </c>
      <c r="L1166" s="153"/>
      <c r="M1166" s="157"/>
      <c r="T1166" s="158"/>
      <c r="AT1166" s="30" t="s">
        <v>255</v>
      </c>
      <c r="AU1166" s="30" t="s">
        <v>86</v>
      </c>
      <c r="AV1166" s="12" t="s">
        <v>86</v>
      </c>
      <c r="AW1166" s="12" t="s">
        <v>33</v>
      </c>
      <c r="AX1166" s="12" t="s">
        <v>77</v>
      </c>
      <c r="AY1166" s="30" t="s">
        <v>246</v>
      </c>
    </row>
    <row r="1167" spans="2:65" s="12" customFormat="1" x14ac:dyDescent="0.2">
      <c r="B1167" s="153"/>
      <c r="D1167" s="154" t="s">
        <v>255</v>
      </c>
      <c r="E1167" s="30" t="s">
        <v>1</v>
      </c>
      <c r="F1167" s="155" t="s">
        <v>128</v>
      </c>
      <c r="H1167" s="156">
        <v>263.64299999999997</v>
      </c>
      <c r="L1167" s="153"/>
      <c r="M1167" s="157"/>
      <c r="T1167" s="158"/>
      <c r="AT1167" s="30" t="s">
        <v>255</v>
      </c>
      <c r="AU1167" s="30" t="s">
        <v>86</v>
      </c>
      <c r="AV1167" s="12" t="s">
        <v>86</v>
      </c>
      <c r="AW1167" s="12" t="s">
        <v>33</v>
      </c>
      <c r="AX1167" s="12" t="s">
        <v>77</v>
      </c>
      <c r="AY1167" s="30" t="s">
        <v>246</v>
      </c>
    </row>
    <row r="1168" spans="2:65" s="13" customFormat="1" x14ac:dyDescent="0.2">
      <c r="B1168" s="159"/>
      <c r="D1168" s="154" t="s">
        <v>255</v>
      </c>
      <c r="E1168" s="32" t="s">
        <v>1</v>
      </c>
      <c r="F1168" s="160" t="s">
        <v>262</v>
      </c>
      <c r="H1168" s="161">
        <v>730.84299999999996</v>
      </c>
      <c r="L1168" s="159"/>
      <c r="M1168" s="162"/>
      <c r="T1168" s="163"/>
      <c r="AT1168" s="32" t="s">
        <v>255</v>
      </c>
      <c r="AU1168" s="32" t="s">
        <v>86</v>
      </c>
      <c r="AV1168" s="13" t="s">
        <v>263</v>
      </c>
      <c r="AW1168" s="13" t="s">
        <v>33</v>
      </c>
      <c r="AX1168" s="13" t="s">
        <v>8</v>
      </c>
      <c r="AY1168" s="32" t="s">
        <v>246</v>
      </c>
    </row>
    <row r="1169" spans="2:65" s="1" customFormat="1" ht="24.2" customHeight="1" x14ac:dyDescent="0.2">
      <c r="B1169" s="50"/>
      <c r="C1169" s="143" t="s">
        <v>1729</v>
      </c>
      <c r="D1169" s="143" t="s">
        <v>248</v>
      </c>
      <c r="E1169" s="144" t="s">
        <v>1730</v>
      </c>
      <c r="F1169" s="145" t="s">
        <v>1731</v>
      </c>
      <c r="G1169" s="146" t="s">
        <v>251</v>
      </c>
      <c r="H1169" s="147">
        <v>730.84299999999996</v>
      </c>
      <c r="I1169" s="27"/>
      <c r="J1169" s="148">
        <f>ROUND(I1169*H1169,0)</f>
        <v>0</v>
      </c>
      <c r="K1169" s="145" t="s">
        <v>252</v>
      </c>
      <c r="L1169" s="50"/>
      <c r="M1169" s="149" t="s">
        <v>1</v>
      </c>
      <c r="N1169" s="150" t="s">
        <v>42</v>
      </c>
      <c r="P1169" s="151">
        <f>O1169*H1169</f>
        <v>0</v>
      </c>
      <c r="Q1169" s="151">
        <v>2.8600000000000001E-4</v>
      </c>
      <c r="R1169" s="151">
        <f>Q1169*H1169</f>
        <v>0.20902109799999999</v>
      </c>
      <c r="S1169" s="151">
        <v>0</v>
      </c>
      <c r="T1169" s="152">
        <f>S1169*H1169</f>
        <v>0</v>
      </c>
      <c r="AR1169" s="28" t="s">
        <v>364</v>
      </c>
      <c r="AT1169" s="28" t="s">
        <v>248</v>
      </c>
      <c r="AU1169" s="28" t="s">
        <v>86</v>
      </c>
      <c r="AY1169" s="17" t="s">
        <v>246</v>
      </c>
      <c r="BE1169" s="29">
        <f>IF(N1169="základní",J1169,0)</f>
        <v>0</v>
      </c>
      <c r="BF1169" s="29">
        <f>IF(N1169="snížená",J1169,0)</f>
        <v>0</v>
      </c>
      <c r="BG1169" s="29">
        <f>IF(N1169="zákl. přenesená",J1169,0)</f>
        <v>0</v>
      </c>
      <c r="BH1169" s="29">
        <f>IF(N1169="sníž. přenesená",J1169,0)</f>
        <v>0</v>
      </c>
      <c r="BI1169" s="29">
        <f>IF(N1169="nulová",J1169,0)</f>
        <v>0</v>
      </c>
      <c r="BJ1169" s="17" t="s">
        <v>8</v>
      </c>
      <c r="BK1169" s="29">
        <f>ROUND(I1169*H1169,0)</f>
        <v>0</v>
      </c>
      <c r="BL1169" s="17" t="s">
        <v>364</v>
      </c>
      <c r="BM1169" s="28" t="s">
        <v>1732</v>
      </c>
    </row>
    <row r="1170" spans="2:65" s="12" customFormat="1" x14ac:dyDescent="0.2">
      <c r="B1170" s="153"/>
      <c r="D1170" s="154" t="s">
        <v>255</v>
      </c>
      <c r="E1170" s="30" t="s">
        <v>1</v>
      </c>
      <c r="F1170" s="155" t="s">
        <v>121</v>
      </c>
      <c r="H1170" s="156">
        <v>467.2</v>
      </c>
      <c r="L1170" s="153"/>
      <c r="M1170" s="157"/>
      <c r="T1170" s="158"/>
      <c r="AT1170" s="30" t="s">
        <v>255</v>
      </c>
      <c r="AU1170" s="30" t="s">
        <v>86</v>
      </c>
      <c r="AV1170" s="12" t="s">
        <v>86</v>
      </c>
      <c r="AW1170" s="12" t="s">
        <v>33</v>
      </c>
      <c r="AX1170" s="12" t="s">
        <v>77</v>
      </c>
      <c r="AY1170" s="30" t="s">
        <v>246</v>
      </c>
    </row>
    <row r="1171" spans="2:65" s="12" customFormat="1" x14ac:dyDescent="0.2">
      <c r="B1171" s="153"/>
      <c r="D1171" s="154" t="s">
        <v>255</v>
      </c>
      <c r="E1171" s="30" t="s">
        <v>1</v>
      </c>
      <c r="F1171" s="155" t="s">
        <v>128</v>
      </c>
      <c r="H1171" s="156">
        <v>263.64299999999997</v>
      </c>
      <c r="L1171" s="153"/>
      <c r="M1171" s="157"/>
      <c r="T1171" s="158"/>
      <c r="AT1171" s="30" t="s">
        <v>255</v>
      </c>
      <c r="AU1171" s="30" t="s">
        <v>86</v>
      </c>
      <c r="AV1171" s="12" t="s">
        <v>86</v>
      </c>
      <c r="AW1171" s="12" t="s">
        <v>33</v>
      </c>
      <c r="AX1171" s="12" t="s">
        <v>77</v>
      </c>
      <c r="AY1171" s="30" t="s">
        <v>246</v>
      </c>
    </row>
    <row r="1172" spans="2:65" s="13" customFormat="1" x14ac:dyDescent="0.2">
      <c r="B1172" s="159"/>
      <c r="D1172" s="154" t="s">
        <v>255</v>
      </c>
      <c r="E1172" s="32" t="s">
        <v>1</v>
      </c>
      <c r="F1172" s="160" t="s">
        <v>262</v>
      </c>
      <c r="H1172" s="161">
        <v>730.84299999999996</v>
      </c>
      <c r="L1172" s="159"/>
      <c r="M1172" s="162"/>
      <c r="T1172" s="163"/>
      <c r="AT1172" s="32" t="s">
        <v>255</v>
      </c>
      <c r="AU1172" s="32" t="s">
        <v>86</v>
      </c>
      <c r="AV1172" s="13" t="s">
        <v>263</v>
      </c>
      <c r="AW1172" s="13" t="s">
        <v>33</v>
      </c>
      <c r="AX1172" s="13" t="s">
        <v>8</v>
      </c>
      <c r="AY1172" s="32" t="s">
        <v>246</v>
      </c>
    </row>
    <row r="1173" spans="2:65" s="11" customFormat="1" ht="25.9" customHeight="1" x14ac:dyDescent="0.2">
      <c r="B1173" s="135"/>
      <c r="D1173" s="24" t="s">
        <v>76</v>
      </c>
      <c r="E1173" s="136" t="s">
        <v>1733</v>
      </c>
      <c r="F1173" s="136" t="s">
        <v>1734</v>
      </c>
      <c r="J1173" s="137">
        <f>BK1173</f>
        <v>0</v>
      </c>
      <c r="L1173" s="135"/>
      <c r="M1173" s="138"/>
      <c r="P1173" s="139">
        <f>SUM(P1174:P1175)</f>
        <v>0</v>
      </c>
      <c r="R1173" s="139">
        <f>SUM(R1174:R1175)</f>
        <v>0</v>
      </c>
      <c r="T1173" s="140">
        <f>SUM(T1174:T1175)</f>
        <v>0</v>
      </c>
      <c r="AR1173" s="24" t="s">
        <v>253</v>
      </c>
      <c r="AT1173" s="25" t="s">
        <v>76</v>
      </c>
      <c r="AU1173" s="25" t="s">
        <v>77</v>
      </c>
      <c r="AY1173" s="24" t="s">
        <v>246</v>
      </c>
      <c r="BK1173" s="26">
        <f>SUM(BK1174:BK1175)</f>
        <v>0</v>
      </c>
    </row>
    <row r="1174" spans="2:65" s="1" customFormat="1" ht="21.75" customHeight="1" x14ac:dyDescent="0.2">
      <c r="B1174" s="50"/>
      <c r="C1174" s="143" t="s">
        <v>1735</v>
      </c>
      <c r="D1174" s="143" t="s">
        <v>248</v>
      </c>
      <c r="E1174" s="144" t="s">
        <v>1736</v>
      </c>
      <c r="F1174" s="145" t="s">
        <v>1737</v>
      </c>
      <c r="G1174" s="146" t="s">
        <v>1738</v>
      </c>
      <c r="H1174" s="147">
        <v>100</v>
      </c>
      <c r="I1174" s="27"/>
      <c r="J1174" s="148">
        <f>ROUND(I1174*H1174,0)</f>
        <v>0</v>
      </c>
      <c r="K1174" s="145" t="s">
        <v>252</v>
      </c>
      <c r="L1174" s="50"/>
      <c r="M1174" s="149" t="s">
        <v>1</v>
      </c>
      <c r="N1174" s="150" t="s">
        <v>42</v>
      </c>
      <c r="P1174" s="151">
        <f>O1174*H1174</f>
        <v>0</v>
      </c>
      <c r="Q1174" s="151">
        <v>0</v>
      </c>
      <c r="R1174" s="151">
        <f>Q1174*H1174</f>
        <v>0</v>
      </c>
      <c r="S1174" s="151">
        <v>0</v>
      </c>
      <c r="T1174" s="152">
        <f>S1174*H1174</f>
        <v>0</v>
      </c>
      <c r="AR1174" s="28" t="s">
        <v>1739</v>
      </c>
      <c r="AT1174" s="28" t="s">
        <v>248</v>
      </c>
      <c r="AU1174" s="28" t="s">
        <v>8</v>
      </c>
      <c r="AY1174" s="17" t="s">
        <v>246</v>
      </c>
      <c r="BE1174" s="29">
        <f>IF(N1174="základní",J1174,0)</f>
        <v>0</v>
      </c>
      <c r="BF1174" s="29">
        <f>IF(N1174="snížená",J1174,0)</f>
        <v>0</v>
      </c>
      <c r="BG1174" s="29">
        <f>IF(N1174="zákl. přenesená",J1174,0)</f>
        <v>0</v>
      </c>
      <c r="BH1174" s="29">
        <f>IF(N1174="sníž. přenesená",J1174,0)</f>
        <v>0</v>
      </c>
      <c r="BI1174" s="29">
        <f>IF(N1174="nulová",J1174,0)</f>
        <v>0</v>
      </c>
      <c r="BJ1174" s="17" t="s">
        <v>8</v>
      </c>
      <c r="BK1174" s="29">
        <f>ROUND(I1174*H1174,0)</f>
        <v>0</v>
      </c>
      <c r="BL1174" s="17" t="s">
        <v>1739</v>
      </c>
      <c r="BM1174" s="28" t="s">
        <v>1740</v>
      </c>
    </row>
    <row r="1175" spans="2:65" s="12" customFormat="1" x14ac:dyDescent="0.2">
      <c r="B1175" s="153"/>
      <c r="D1175" s="154" t="s">
        <v>255</v>
      </c>
      <c r="E1175" s="30" t="s">
        <v>1</v>
      </c>
      <c r="F1175" s="155" t="s">
        <v>1741</v>
      </c>
      <c r="H1175" s="156">
        <v>100</v>
      </c>
      <c r="L1175" s="153"/>
      <c r="M1175" s="182"/>
      <c r="N1175" s="183"/>
      <c r="O1175" s="183"/>
      <c r="P1175" s="183"/>
      <c r="Q1175" s="183"/>
      <c r="R1175" s="183"/>
      <c r="S1175" s="183"/>
      <c r="T1175" s="184"/>
      <c r="AT1175" s="30" t="s">
        <v>255</v>
      </c>
      <c r="AU1175" s="30" t="s">
        <v>8</v>
      </c>
      <c r="AV1175" s="12" t="s">
        <v>86</v>
      </c>
      <c r="AW1175" s="12" t="s">
        <v>33</v>
      </c>
      <c r="AX1175" s="12" t="s">
        <v>8</v>
      </c>
      <c r="AY1175" s="30" t="s">
        <v>246</v>
      </c>
    </row>
    <row r="1176" spans="2:65" s="1" customFormat="1" ht="6.95" customHeight="1" x14ac:dyDescent="0.2">
      <c r="B1176" s="61"/>
      <c r="C1176" s="62"/>
      <c r="D1176" s="62"/>
      <c r="E1176" s="62"/>
      <c r="F1176" s="62"/>
      <c r="G1176" s="62"/>
      <c r="H1176" s="62"/>
      <c r="I1176" s="62"/>
      <c r="J1176" s="62"/>
      <c r="K1176" s="62"/>
      <c r="L1176" s="50"/>
    </row>
  </sheetData>
  <sheetProtection password="D62F" sheet="1" objects="1" scenarios="1"/>
  <autoFilter ref="C136:K1175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8"/>
  <sheetViews>
    <sheetView showGridLines="0" topLeftCell="A203" zoomScale="85" zoomScaleNormal="85" workbookViewId="0">
      <selection activeCell="H213" sqref="H21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88</v>
      </c>
    </row>
    <row r="3" spans="2:46" ht="6.95" customHeight="1" x14ac:dyDescent="0.2">
      <c r="B3" s="39"/>
      <c r="C3" s="40"/>
      <c r="D3" s="40"/>
      <c r="E3" s="40"/>
      <c r="F3" s="40"/>
      <c r="G3" s="40"/>
      <c r="H3" s="40"/>
      <c r="I3" s="40"/>
      <c r="J3" s="40"/>
      <c r="K3" s="40"/>
      <c r="L3" s="41"/>
      <c r="AT3" s="17" t="s">
        <v>86</v>
      </c>
    </row>
    <row r="4" spans="2:46" ht="24.95" customHeight="1" x14ac:dyDescent="0.2">
      <c r="B4" s="41"/>
      <c r="D4" s="42" t="s">
        <v>108</v>
      </c>
      <c r="L4" s="41"/>
      <c r="M4" s="99" t="s">
        <v>11</v>
      </c>
      <c r="AT4" s="17" t="s">
        <v>3</v>
      </c>
    </row>
    <row r="5" spans="2:46" ht="6.95" customHeight="1" x14ac:dyDescent="0.2">
      <c r="B5" s="41"/>
      <c r="L5" s="41"/>
    </row>
    <row r="6" spans="2:46" ht="12" customHeight="1" x14ac:dyDescent="0.2">
      <c r="B6" s="41"/>
      <c r="D6" s="47" t="s">
        <v>17</v>
      </c>
      <c r="L6" s="41"/>
    </row>
    <row r="7" spans="2:46" ht="16.5" customHeight="1" x14ac:dyDescent="0.2">
      <c r="B7" s="41"/>
      <c r="E7" s="241" t="str">
        <f>'Rekapitulace stavby'!K6</f>
        <v>Rek. pavilonu nosorožců 3, ZOO Dvůr Králové - 2.etapa</v>
      </c>
      <c r="F7" s="242"/>
      <c r="G7" s="242"/>
      <c r="H7" s="242"/>
      <c r="L7" s="41"/>
    </row>
    <row r="8" spans="2:46" s="1" customFormat="1" ht="12" customHeight="1" x14ac:dyDescent="0.2">
      <c r="B8" s="50"/>
      <c r="D8" s="47" t="s">
        <v>120</v>
      </c>
      <c r="L8" s="50"/>
    </row>
    <row r="9" spans="2:46" s="1" customFormat="1" ht="16.5" customHeight="1" x14ac:dyDescent="0.2">
      <c r="B9" s="50"/>
      <c r="E9" s="220" t="s">
        <v>1742</v>
      </c>
      <c r="F9" s="240"/>
      <c r="G9" s="240"/>
      <c r="H9" s="240"/>
      <c r="L9" s="50"/>
    </row>
    <row r="10" spans="2:46" s="1" customFormat="1" x14ac:dyDescent="0.2">
      <c r="B10" s="50"/>
      <c r="L10" s="50"/>
    </row>
    <row r="11" spans="2:46" s="1" customFormat="1" ht="12" customHeight="1" x14ac:dyDescent="0.2">
      <c r="B11" s="50"/>
      <c r="D11" s="47" t="s">
        <v>19</v>
      </c>
      <c r="F11" s="48" t="s">
        <v>1</v>
      </c>
      <c r="I11" s="47" t="s">
        <v>20</v>
      </c>
      <c r="J11" s="48" t="s">
        <v>1</v>
      </c>
      <c r="L11" s="50"/>
    </row>
    <row r="12" spans="2:46" s="1" customFormat="1" ht="12" customHeight="1" x14ac:dyDescent="0.2">
      <c r="B12" s="50"/>
      <c r="D12" s="47" t="s">
        <v>21</v>
      </c>
      <c r="F12" s="48" t="s">
        <v>1743</v>
      </c>
      <c r="I12" s="47" t="s">
        <v>23</v>
      </c>
      <c r="J12" s="100" t="str">
        <f>'Rekapitulace stavby'!AN8</f>
        <v>19. 3. 2024</v>
      </c>
      <c r="L12" s="50"/>
    </row>
    <row r="13" spans="2:46" s="1" customFormat="1" ht="10.9" customHeight="1" x14ac:dyDescent="0.2">
      <c r="B13" s="50"/>
      <c r="L13" s="50"/>
    </row>
    <row r="14" spans="2:46" s="1" customFormat="1" ht="12" customHeight="1" x14ac:dyDescent="0.2">
      <c r="B14" s="50"/>
      <c r="D14" s="47" t="s">
        <v>25</v>
      </c>
      <c r="I14" s="47" t="s">
        <v>26</v>
      </c>
      <c r="J14" s="48" t="str">
        <f>IF('Rekapitulace stavby'!AN10="","",'Rekapitulace stavby'!AN10)</f>
        <v/>
      </c>
      <c r="L14" s="50"/>
    </row>
    <row r="15" spans="2:46" s="1" customFormat="1" ht="18" customHeight="1" x14ac:dyDescent="0.2">
      <c r="B15" s="50"/>
      <c r="E15" s="48" t="str">
        <f>IF('Rekapitulace stavby'!E11="","",'Rekapitulace stavby'!E11)</f>
        <v>ZOO Dvůr Králové a.s., Štefánikova 1029, D.K.n.L.</v>
      </c>
      <c r="I15" s="47" t="s">
        <v>28</v>
      </c>
      <c r="J15" s="48" t="str">
        <f>IF('Rekapitulace stavby'!AN11="","",'Rekapitulace stavby'!AN11)</f>
        <v/>
      </c>
      <c r="L15" s="50"/>
    </row>
    <row r="16" spans="2:46" s="1" customFormat="1" ht="6.95" customHeight="1" x14ac:dyDescent="0.2">
      <c r="B16" s="50"/>
      <c r="L16" s="50"/>
    </row>
    <row r="17" spans="2:12" s="1" customFormat="1" ht="12" customHeight="1" x14ac:dyDescent="0.2">
      <c r="B17" s="50"/>
      <c r="D17" s="47" t="s">
        <v>29</v>
      </c>
      <c r="I17" s="47" t="s">
        <v>26</v>
      </c>
      <c r="J17" s="38" t="str">
        <f>'Rekapitulace stavby'!AN13</f>
        <v>Vyplň údaj</v>
      </c>
      <c r="L17" s="50"/>
    </row>
    <row r="18" spans="2:12" s="1" customFormat="1" ht="18" customHeight="1" x14ac:dyDescent="0.2">
      <c r="B18" s="50"/>
      <c r="E18" s="243" t="str">
        <f>'Rekapitulace stavby'!E14</f>
        <v>Vyplň údaj</v>
      </c>
      <c r="F18" s="244"/>
      <c r="G18" s="244"/>
      <c r="H18" s="244"/>
      <c r="I18" s="47" t="s">
        <v>28</v>
      </c>
      <c r="J18" s="38" t="str">
        <f>'Rekapitulace stavby'!AN14</f>
        <v>Vyplň údaj</v>
      </c>
      <c r="L18" s="50"/>
    </row>
    <row r="19" spans="2:12" s="1" customFormat="1" ht="6.95" customHeight="1" x14ac:dyDescent="0.2">
      <c r="B19" s="50"/>
      <c r="L19" s="50"/>
    </row>
    <row r="20" spans="2:12" s="1" customFormat="1" ht="12" customHeight="1" x14ac:dyDescent="0.2">
      <c r="B20" s="50"/>
      <c r="D20" s="47" t="s">
        <v>31</v>
      </c>
      <c r="I20" s="47" t="s">
        <v>26</v>
      </c>
      <c r="J20" s="48" t="str">
        <f>IF('Rekapitulace stavby'!AN16="","",'Rekapitulace stavby'!AN16)</f>
        <v/>
      </c>
      <c r="L20" s="50"/>
    </row>
    <row r="21" spans="2:12" s="1" customFormat="1" ht="18" customHeight="1" x14ac:dyDescent="0.2">
      <c r="B21" s="50"/>
      <c r="E21" s="48" t="str">
        <f>IF('Rekapitulace stavby'!E17="","",'Rekapitulace stavby'!E17)</f>
        <v>Projektis DK s.r.o., Legionářská 562, D.K.n.L.</v>
      </c>
      <c r="I21" s="47" t="s">
        <v>28</v>
      </c>
      <c r="J21" s="48" t="str">
        <f>IF('Rekapitulace stavby'!AN17="","",'Rekapitulace stavby'!AN17)</f>
        <v/>
      </c>
      <c r="L21" s="50"/>
    </row>
    <row r="22" spans="2:12" s="1" customFormat="1" ht="6.95" customHeight="1" x14ac:dyDescent="0.2">
      <c r="B22" s="50"/>
      <c r="L22" s="50"/>
    </row>
    <row r="23" spans="2:12" s="1" customFormat="1" ht="12" customHeight="1" x14ac:dyDescent="0.2">
      <c r="B23" s="50"/>
      <c r="D23" s="47" t="s">
        <v>34</v>
      </c>
      <c r="I23" s="47" t="s">
        <v>26</v>
      </c>
      <c r="J23" s="48" t="str">
        <f>IF('Rekapitulace stavby'!AN19="","",'Rekapitulace stavby'!AN19)</f>
        <v/>
      </c>
      <c r="L23" s="50"/>
    </row>
    <row r="24" spans="2:12" s="1" customFormat="1" ht="18" customHeight="1" x14ac:dyDescent="0.2">
      <c r="B24" s="50"/>
      <c r="E24" s="48" t="str">
        <f>IF('Rekapitulace stavby'!E20="","",'Rekapitulace stavby'!E20)</f>
        <v>ing. V. Švehla</v>
      </c>
      <c r="I24" s="47" t="s">
        <v>28</v>
      </c>
      <c r="J24" s="48" t="str">
        <f>IF('Rekapitulace stavby'!AN20="","",'Rekapitulace stavby'!AN20)</f>
        <v/>
      </c>
      <c r="L24" s="50"/>
    </row>
    <row r="25" spans="2:12" s="1" customFormat="1" ht="6.95" customHeight="1" x14ac:dyDescent="0.2">
      <c r="B25" s="50"/>
      <c r="L25" s="50"/>
    </row>
    <row r="26" spans="2:12" s="1" customFormat="1" ht="12" customHeight="1" x14ac:dyDescent="0.2">
      <c r="B26" s="50"/>
      <c r="D26" s="47" t="s">
        <v>36</v>
      </c>
      <c r="L26" s="50"/>
    </row>
    <row r="27" spans="2:12" s="7" customFormat="1" ht="16.5" customHeight="1" x14ac:dyDescent="0.2">
      <c r="B27" s="101"/>
      <c r="E27" s="239" t="s">
        <v>1</v>
      </c>
      <c r="F27" s="239"/>
      <c r="G27" s="239"/>
      <c r="H27" s="239"/>
      <c r="L27" s="101"/>
    </row>
    <row r="28" spans="2:12" s="1" customFormat="1" ht="6.95" customHeight="1" x14ac:dyDescent="0.2">
      <c r="B28" s="50"/>
      <c r="L28" s="50"/>
    </row>
    <row r="29" spans="2:12" s="1" customFormat="1" ht="6.95" customHeight="1" x14ac:dyDescent="0.2">
      <c r="B29" s="50"/>
      <c r="D29" s="69"/>
      <c r="E29" s="69"/>
      <c r="F29" s="69"/>
      <c r="G29" s="69"/>
      <c r="H29" s="69"/>
      <c r="I29" s="69"/>
      <c r="J29" s="69"/>
      <c r="K29" s="69"/>
      <c r="L29" s="50"/>
    </row>
    <row r="30" spans="2:12" s="1" customFormat="1" ht="25.35" customHeight="1" x14ac:dyDescent="0.2">
      <c r="B30" s="50"/>
      <c r="D30" s="102" t="s">
        <v>37</v>
      </c>
      <c r="J30" s="103">
        <f>ROUND(J126, 0)</f>
        <v>0</v>
      </c>
      <c r="L30" s="50"/>
    </row>
    <row r="31" spans="2:12" s="1" customFormat="1" ht="6.95" customHeight="1" x14ac:dyDescent="0.2">
      <c r="B31" s="50"/>
      <c r="D31" s="69"/>
      <c r="E31" s="69"/>
      <c r="F31" s="69"/>
      <c r="G31" s="69"/>
      <c r="H31" s="69"/>
      <c r="I31" s="69"/>
      <c r="J31" s="69"/>
      <c r="K31" s="69"/>
      <c r="L31" s="50"/>
    </row>
    <row r="32" spans="2:12" s="1" customFormat="1" ht="14.45" customHeight="1" x14ac:dyDescent="0.2">
      <c r="B32" s="50"/>
      <c r="F32" s="104" t="s">
        <v>39</v>
      </c>
      <c r="I32" s="104" t="s">
        <v>38</v>
      </c>
      <c r="J32" s="104" t="s">
        <v>40</v>
      </c>
      <c r="L32" s="50"/>
    </row>
    <row r="33" spans="2:12" s="1" customFormat="1" ht="14.45" customHeight="1" x14ac:dyDescent="0.2">
      <c r="B33" s="50"/>
      <c r="D33" s="105" t="s">
        <v>41</v>
      </c>
      <c r="E33" s="47" t="s">
        <v>42</v>
      </c>
      <c r="F33" s="106">
        <f>ROUND((SUM(BE126:BE217)),  0)</f>
        <v>0</v>
      </c>
      <c r="I33" s="107">
        <v>0.21</v>
      </c>
      <c r="J33" s="106">
        <f>ROUND(((SUM(BE126:BE217))*I33),  0)</f>
        <v>0</v>
      </c>
      <c r="L33" s="50"/>
    </row>
    <row r="34" spans="2:12" s="1" customFormat="1" ht="14.45" customHeight="1" x14ac:dyDescent="0.2">
      <c r="B34" s="50"/>
      <c r="E34" s="47" t="s">
        <v>43</v>
      </c>
      <c r="F34" s="106">
        <f>ROUND((SUM(BF126:BF217)),  0)</f>
        <v>0</v>
      </c>
      <c r="I34" s="107">
        <v>0.12</v>
      </c>
      <c r="J34" s="106">
        <f>ROUND(((SUM(BF126:BF217))*I34),  0)</f>
        <v>0</v>
      </c>
      <c r="L34" s="50"/>
    </row>
    <row r="35" spans="2:12" s="1" customFormat="1" ht="14.45" hidden="1" customHeight="1" x14ac:dyDescent="0.2">
      <c r="B35" s="50"/>
      <c r="E35" s="47" t="s">
        <v>44</v>
      </c>
      <c r="F35" s="106">
        <f>ROUND((SUM(BG126:BG217)),  0)</f>
        <v>0</v>
      </c>
      <c r="I35" s="107">
        <v>0.21</v>
      </c>
      <c r="J35" s="106">
        <f>0</f>
        <v>0</v>
      </c>
      <c r="L35" s="50"/>
    </row>
    <row r="36" spans="2:12" s="1" customFormat="1" ht="14.45" hidden="1" customHeight="1" x14ac:dyDescent="0.2">
      <c r="B36" s="50"/>
      <c r="E36" s="47" t="s">
        <v>45</v>
      </c>
      <c r="F36" s="106">
        <f>ROUND((SUM(BH126:BH217)),  0)</f>
        <v>0</v>
      </c>
      <c r="I36" s="107">
        <v>0.12</v>
      </c>
      <c r="J36" s="106">
        <f>0</f>
        <v>0</v>
      </c>
      <c r="L36" s="50"/>
    </row>
    <row r="37" spans="2:12" s="1" customFormat="1" ht="14.45" hidden="1" customHeight="1" x14ac:dyDescent="0.2">
      <c r="B37" s="50"/>
      <c r="E37" s="47" t="s">
        <v>46</v>
      </c>
      <c r="F37" s="106">
        <f>ROUND((SUM(BI126:BI217)),  0)</f>
        <v>0</v>
      </c>
      <c r="I37" s="107">
        <v>0</v>
      </c>
      <c r="J37" s="106">
        <f>0</f>
        <v>0</v>
      </c>
      <c r="L37" s="50"/>
    </row>
    <row r="38" spans="2:12" s="1" customFormat="1" ht="6.95" customHeight="1" x14ac:dyDescent="0.2">
      <c r="B38" s="50"/>
      <c r="L38" s="50"/>
    </row>
    <row r="39" spans="2:12" s="1" customFormat="1" ht="25.35" customHeight="1" x14ac:dyDescent="0.2">
      <c r="B39" s="50"/>
      <c r="C39" s="108"/>
      <c r="D39" s="109" t="s">
        <v>47</v>
      </c>
      <c r="E39" s="72"/>
      <c r="F39" s="72"/>
      <c r="G39" s="110" t="s">
        <v>48</v>
      </c>
      <c r="H39" s="111" t="s">
        <v>49</v>
      </c>
      <c r="I39" s="72"/>
      <c r="J39" s="112">
        <f>SUM(J30:J37)</f>
        <v>0</v>
      </c>
      <c r="K39" s="113"/>
      <c r="L39" s="50"/>
    </row>
    <row r="40" spans="2:12" s="1" customFormat="1" ht="14.45" customHeight="1" x14ac:dyDescent="0.2">
      <c r="B40" s="50"/>
      <c r="L40" s="50"/>
    </row>
    <row r="41" spans="2:12" ht="14.45" customHeight="1" x14ac:dyDescent="0.2">
      <c r="B41" s="41"/>
      <c r="L41" s="41"/>
    </row>
    <row r="42" spans="2:12" ht="14.45" customHeight="1" x14ac:dyDescent="0.2">
      <c r="B42" s="41"/>
      <c r="L42" s="41"/>
    </row>
    <row r="43" spans="2:12" ht="14.45" customHeight="1" x14ac:dyDescent="0.2">
      <c r="B43" s="41"/>
      <c r="L43" s="41"/>
    </row>
    <row r="44" spans="2:12" ht="14.45" customHeight="1" x14ac:dyDescent="0.2">
      <c r="B44" s="41"/>
      <c r="L44" s="41"/>
    </row>
    <row r="45" spans="2:12" ht="14.45" customHeight="1" x14ac:dyDescent="0.2">
      <c r="B45" s="41"/>
      <c r="L45" s="41"/>
    </row>
    <row r="46" spans="2:12" ht="14.45" customHeight="1" x14ac:dyDescent="0.2">
      <c r="B46" s="41"/>
      <c r="L46" s="41"/>
    </row>
    <row r="47" spans="2:12" ht="14.45" customHeight="1" x14ac:dyDescent="0.2">
      <c r="B47" s="41"/>
      <c r="L47" s="41"/>
    </row>
    <row r="48" spans="2:12" ht="14.45" customHeight="1" x14ac:dyDescent="0.2">
      <c r="B48" s="41"/>
      <c r="L48" s="41"/>
    </row>
    <row r="49" spans="2:12" ht="14.45" customHeight="1" x14ac:dyDescent="0.2">
      <c r="B49" s="41"/>
      <c r="L49" s="41"/>
    </row>
    <row r="50" spans="2:12" s="1" customFormat="1" ht="14.45" customHeight="1" x14ac:dyDescent="0.2">
      <c r="B50" s="50"/>
      <c r="D50" s="58" t="s">
        <v>50</v>
      </c>
      <c r="E50" s="59"/>
      <c r="F50" s="59"/>
      <c r="G50" s="58" t="s">
        <v>51</v>
      </c>
      <c r="H50" s="59"/>
      <c r="I50" s="59"/>
      <c r="J50" s="59"/>
      <c r="K50" s="59"/>
      <c r="L50" s="50"/>
    </row>
    <row r="51" spans="2:12" x14ac:dyDescent="0.2">
      <c r="B51" s="41"/>
      <c r="L51" s="41"/>
    </row>
    <row r="52" spans="2:12" x14ac:dyDescent="0.2">
      <c r="B52" s="41"/>
      <c r="L52" s="41"/>
    </row>
    <row r="53" spans="2:12" x14ac:dyDescent="0.2">
      <c r="B53" s="41"/>
      <c r="L53" s="41"/>
    </row>
    <row r="54" spans="2:12" x14ac:dyDescent="0.2">
      <c r="B54" s="41"/>
      <c r="L54" s="41"/>
    </row>
    <row r="55" spans="2:12" x14ac:dyDescent="0.2">
      <c r="B55" s="41"/>
      <c r="L55" s="41"/>
    </row>
    <row r="56" spans="2:12" x14ac:dyDescent="0.2">
      <c r="B56" s="41"/>
      <c r="L56" s="41"/>
    </row>
    <row r="57" spans="2:12" x14ac:dyDescent="0.2">
      <c r="B57" s="41"/>
      <c r="L57" s="41"/>
    </row>
    <row r="58" spans="2:12" x14ac:dyDescent="0.2">
      <c r="B58" s="41"/>
      <c r="L58" s="41"/>
    </row>
    <row r="59" spans="2:12" x14ac:dyDescent="0.2">
      <c r="B59" s="41"/>
      <c r="L59" s="41"/>
    </row>
    <row r="60" spans="2:12" x14ac:dyDescent="0.2">
      <c r="B60" s="41"/>
      <c r="L60" s="41"/>
    </row>
    <row r="61" spans="2:12" s="1" customFormat="1" ht="12.75" x14ac:dyDescent="0.2">
      <c r="B61" s="50"/>
      <c r="D61" s="60" t="s">
        <v>52</v>
      </c>
      <c r="E61" s="52"/>
      <c r="F61" s="114" t="s">
        <v>53</v>
      </c>
      <c r="G61" s="60" t="s">
        <v>52</v>
      </c>
      <c r="H61" s="52"/>
      <c r="I61" s="52"/>
      <c r="J61" s="115" t="s">
        <v>53</v>
      </c>
      <c r="K61" s="52"/>
      <c r="L61" s="50"/>
    </row>
    <row r="62" spans="2:12" x14ac:dyDescent="0.2">
      <c r="B62" s="41"/>
      <c r="L62" s="41"/>
    </row>
    <row r="63" spans="2:12" x14ac:dyDescent="0.2">
      <c r="B63" s="41"/>
      <c r="L63" s="41"/>
    </row>
    <row r="64" spans="2:12" x14ac:dyDescent="0.2">
      <c r="B64" s="41"/>
      <c r="L64" s="41"/>
    </row>
    <row r="65" spans="2:12" s="1" customFormat="1" ht="12.75" x14ac:dyDescent="0.2">
      <c r="B65" s="50"/>
      <c r="D65" s="58" t="s">
        <v>54</v>
      </c>
      <c r="E65" s="59"/>
      <c r="F65" s="59"/>
      <c r="G65" s="58" t="s">
        <v>55</v>
      </c>
      <c r="H65" s="59"/>
      <c r="I65" s="59"/>
      <c r="J65" s="59"/>
      <c r="K65" s="59"/>
      <c r="L65" s="50"/>
    </row>
    <row r="66" spans="2:12" x14ac:dyDescent="0.2">
      <c r="B66" s="41"/>
      <c r="L66" s="41"/>
    </row>
    <row r="67" spans="2:12" x14ac:dyDescent="0.2">
      <c r="B67" s="41"/>
      <c r="L67" s="41"/>
    </row>
    <row r="68" spans="2:12" x14ac:dyDescent="0.2">
      <c r="B68" s="41"/>
      <c r="L68" s="41"/>
    </row>
    <row r="69" spans="2:12" x14ac:dyDescent="0.2">
      <c r="B69" s="41"/>
      <c r="L69" s="41"/>
    </row>
    <row r="70" spans="2:12" x14ac:dyDescent="0.2">
      <c r="B70" s="41"/>
      <c r="L70" s="41"/>
    </row>
    <row r="71" spans="2:12" x14ac:dyDescent="0.2">
      <c r="B71" s="41"/>
      <c r="L71" s="41"/>
    </row>
    <row r="72" spans="2:12" x14ac:dyDescent="0.2">
      <c r="B72" s="41"/>
      <c r="L72" s="41"/>
    </row>
    <row r="73" spans="2:12" x14ac:dyDescent="0.2">
      <c r="B73" s="41"/>
      <c r="L73" s="41"/>
    </row>
    <row r="74" spans="2:12" x14ac:dyDescent="0.2">
      <c r="B74" s="41"/>
      <c r="L74" s="41"/>
    </row>
    <row r="75" spans="2:12" x14ac:dyDescent="0.2">
      <c r="B75" s="41"/>
      <c r="L75" s="41"/>
    </row>
    <row r="76" spans="2:12" s="1" customFormat="1" ht="12.75" x14ac:dyDescent="0.2">
      <c r="B76" s="50"/>
      <c r="D76" s="60" t="s">
        <v>52</v>
      </c>
      <c r="E76" s="52"/>
      <c r="F76" s="114" t="s">
        <v>53</v>
      </c>
      <c r="G76" s="60" t="s">
        <v>52</v>
      </c>
      <c r="H76" s="52"/>
      <c r="I76" s="52"/>
      <c r="J76" s="115" t="s">
        <v>53</v>
      </c>
      <c r="K76" s="52"/>
      <c r="L76" s="50"/>
    </row>
    <row r="77" spans="2:12" s="1" customFormat="1" ht="14.45" customHeight="1" x14ac:dyDescent="0.2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0"/>
    </row>
    <row r="81" spans="2:47" s="1" customFormat="1" ht="6.95" customHeight="1" x14ac:dyDescent="0.2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0"/>
    </row>
    <row r="82" spans="2:47" s="1" customFormat="1" ht="24.95" customHeight="1" x14ac:dyDescent="0.2">
      <c r="B82" s="50"/>
      <c r="C82" s="42" t="s">
        <v>205</v>
      </c>
      <c r="L82" s="50"/>
    </row>
    <row r="83" spans="2:47" s="1" customFormat="1" ht="6.95" customHeight="1" x14ac:dyDescent="0.2">
      <c r="B83" s="50"/>
      <c r="L83" s="50"/>
    </row>
    <row r="84" spans="2:47" s="1" customFormat="1" ht="12" customHeight="1" x14ac:dyDescent="0.2">
      <c r="B84" s="50"/>
      <c r="C84" s="47" t="s">
        <v>17</v>
      </c>
      <c r="L84" s="50"/>
    </row>
    <row r="85" spans="2:47" s="1" customFormat="1" ht="16.5" customHeight="1" x14ac:dyDescent="0.2">
      <c r="B85" s="50"/>
      <c r="E85" s="241" t="str">
        <f>E7</f>
        <v>Rek. pavilonu nosorožců 3, ZOO Dvůr Králové - 2.etapa</v>
      </c>
      <c r="F85" s="242"/>
      <c r="G85" s="242"/>
      <c r="H85" s="242"/>
      <c r="L85" s="50"/>
    </row>
    <row r="86" spans="2:47" s="1" customFormat="1" ht="12" customHeight="1" x14ac:dyDescent="0.2">
      <c r="B86" s="50"/>
      <c r="C86" s="47" t="s">
        <v>120</v>
      </c>
      <c r="L86" s="50"/>
    </row>
    <row r="87" spans="2:47" s="1" customFormat="1" ht="16.5" customHeight="1" x14ac:dyDescent="0.2">
      <c r="B87" s="50"/>
      <c r="E87" s="220" t="str">
        <f>E9</f>
        <v>12 - Zdravotní technika - 2.etapa</v>
      </c>
      <c r="F87" s="240"/>
      <c r="G87" s="240"/>
      <c r="H87" s="240"/>
      <c r="L87" s="50"/>
    </row>
    <row r="88" spans="2:47" s="1" customFormat="1" ht="6.95" customHeight="1" x14ac:dyDescent="0.2">
      <c r="B88" s="50"/>
      <c r="L88" s="50"/>
    </row>
    <row r="89" spans="2:47" s="1" customFormat="1" ht="12" customHeight="1" x14ac:dyDescent="0.2">
      <c r="B89" s="50"/>
      <c r="C89" s="47" t="s">
        <v>21</v>
      </c>
      <c r="F89" s="48" t="str">
        <f>F12</f>
        <v xml:space="preserve"> </v>
      </c>
      <c r="I89" s="47" t="s">
        <v>23</v>
      </c>
      <c r="J89" s="100" t="str">
        <f>IF(J12="","",J12)</f>
        <v>19. 3. 2024</v>
      </c>
      <c r="L89" s="50"/>
    </row>
    <row r="90" spans="2:47" s="1" customFormat="1" ht="6.95" customHeight="1" x14ac:dyDescent="0.2">
      <c r="B90" s="50"/>
      <c r="L90" s="50"/>
    </row>
    <row r="91" spans="2:47" s="1" customFormat="1" ht="40.15" customHeight="1" x14ac:dyDescent="0.2">
      <c r="B91" s="50"/>
      <c r="C91" s="47" t="s">
        <v>25</v>
      </c>
      <c r="F91" s="48" t="str">
        <f>E15</f>
        <v>ZOO Dvůr Králové a.s., Štefánikova 1029, D.K.n.L.</v>
      </c>
      <c r="I91" s="47" t="s">
        <v>31</v>
      </c>
      <c r="J91" s="116" t="str">
        <f>E21</f>
        <v>Projektis DK s.r.o., Legionářská 562, D.K.n.L.</v>
      </c>
      <c r="L91" s="50"/>
    </row>
    <row r="92" spans="2:47" s="1" customFormat="1" ht="15.2" customHeight="1" x14ac:dyDescent="0.2">
      <c r="B92" s="50"/>
      <c r="C92" s="47" t="s">
        <v>29</v>
      </c>
      <c r="F92" s="48" t="str">
        <f>IF(E18="","",E18)</f>
        <v>Vyplň údaj</v>
      </c>
      <c r="I92" s="47" t="s">
        <v>34</v>
      </c>
      <c r="J92" s="116" t="str">
        <f>E24</f>
        <v>ing. V. Švehla</v>
      </c>
      <c r="L92" s="50"/>
    </row>
    <row r="93" spans="2:47" s="1" customFormat="1" ht="10.35" customHeight="1" x14ac:dyDescent="0.2">
      <c r="B93" s="50"/>
      <c r="L93" s="50"/>
    </row>
    <row r="94" spans="2:47" s="1" customFormat="1" ht="29.25" customHeight="1" x14ac:dyDescent="0.2">
      <c r="B94" s="50"/>
      <c r="C94" s="117" t="s">
        <v>206</v>
      </c>
      <c r="D94" s="108"/>
      <c r="E94" s="108"/>
      <c r="F94" s="108"/>
      <c r="G94" s="108"/>
      <c r="H94" s="108"/>
      <c r="I94" s="108"/>
      <c r="J94" s="118" t="s">
        <v>207</v>
      </c>
      <c r="K94" s="108"/>
      <c r="L94" s="50"/>
    </row>
    <row r="95" spans="2:47" s="1" customFormat="1" ht="10.35" customHeight="1" x14ac:dyDescent="0.2">
      <c r="B95" s="50"/>
      <c r="L95" s="50"/>
    </row>
    <row r="96" spans="2:47" s="1" customFormat="1" ht="22.9" customHeight="1" x14ac:dyDescent="0.2">
      <c r="B96" s="50"/>
      <c r="C96" s="119" t="s">
        <v>208</v>
      </c>
      <c r="J96" s="103">
        <f>J126</f>
        <v>0</v>
      </c>
      <c r="L96" s="50"/>
      <c r="AU96" s="17" t="s">
        <v>209</v>
      </c>
    </row>
    <row r="97" spans="2:12" s="8" customFormat="1" ht="24.95" customHeight="1" x14ac:dyDescent="0.2">
      <c r="B97" s="120"/>
      <c r="D97" s="121" t="s">
        <v>210</v>
      </c>
      <c r="E97" s="122"/>
      <c r="F97" s="122"/>
      <c r="G97" s="122"/>
      <c r="H97" s="122"/>
      <c r="I97" s="122"/>
      <c r="J97" s="123">
        <f>J127</f>
        <v>0</v>
      </c>
      <c r="L97" s="120"/>
    </row>
    <row r="98" spans="2:12" s="9" customFormat="1" ht="19.899999999999999" customHeight="1" x14ac:dyDescent="0.2">
      <c r="B98" s="124"/>
      <c r="D98" s="125" t="s">
        <v>211</v>
      </c>
      <c r="E98" s="126"/>
      <c r="F98" s="126"/>
      <c r="G98" s="126"/>
      <c r="H98" s="126"/>
      <c r="I98" s="126"/>
      <c r="J98" s="127">
        <f>J128</f>
        <v>0</v>
      </c>
      <c r="L98" s="124"/>
    </row>
    <row r="99" spans="2:12" s="9" customFormat="1" ht="19.899999999999999" customHeight="1" x14ac:dyDescent="0.2">
      <c r="B99" s="124"/>
      <c r="D99" s="125" t="s">
        <v>214</v>
      </c>
      <c r="E99" s="126"/>
      <c r="F99" s="126"/>
      <c r="G99" s="126"/>
      <c r="H99" s="126"/>
      <c r="I99" s="126"/>
      <c r="J99" s="127">
        <f>J162</f>
        <v>0</v>
      </c>
      <c r="L99" s="124"/>
    </row>
    <row r="100" spans="2:12" s="9" customFormat="1" ht="19.899999999999999" customHeight="1" x14ac:dyDescent="0.2">
      <c r="B100" s="124"/>
      <c r="D100" s="125" t="s">
        <v>1744</v>
      </c>
      <c r="E100" s="126"/>
      <c r="F100" s="126"/>
      <c r="G100" s="126"/>
      <c r="H100" s="126"/>
      <c r="I100" s="126"/>
      <c r="J100" s="127">
        <f>J170</f>
        <v>0</v>
      </c>
      <c r="L100" s="124"/>
    </row>
    <row r="101" spans="2:12" s="9" customFormat="1" ht="19.899999999999999" customHeight="1" x14ac:dyDescent="0.2">
      <c r="B101" s="124"/>
      <c r="D101" s="125" t="s">
        <v>219</v>
      </c>
      <c r="E101" s="126"/>
      <c r="F101" s="126"/>
      <c r="G101" s="126"/>
      <c r="H101" s="126"/>
      <c r="I101" s="126"/>
      <c r="J101" s="127">
        <f>J172</f>
        <v>0</v>
      </c>
      <c r="L101" s="124"/>
    </row>
    <row r="102" spans="2:12" s="8" customFormat="1" ht="24.95" customHeight="1" x14ac:dyDescent="0.2">
      <c r="B102" s="120"/>
      <c r="D102" s="121" t="s">
        <v>220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2:12" s="9" customFormat="1" ht="19.899999999999999" customHeight="1" x14ac:dyDescent="0.2">
      <c r="B103" s="124"/>
      <c r="D103" s="125" t="s">
        <v>1745</v>
      </c>
      <c r="E103" s="126"/>
      <c r="F103" s="126"/>
      <c r="G103" s="126"/>
      <c r="H103" s="126"/>
      <c r="I103" s="126"/>
      <c r="J103" s="127">
        <f>J175</f>
        <v>0</v>
      </c>
      <c r="L103" s="124"/>
    </row>
    <row r="104" spans="2:12" s="9" customFormat="1" ht="19.899999999999999" customHeight="1" x14ac:dyDescent="0.2">
      <c r="B104" s="124"/>
      <c r="D104" s="125" t="s">
        <v>1746</v>
      </c>
      <c r="E104" s="126"/>
      <c r="F104" s="126"/>
      <c r="G104" s="126"/>
      <c r="H104" s="126"/>
      <c r="I104" s="126"/>
      <c r="J104" s="127">
        <f>J190</f>
        <v>0</v>
      </c>
      <c r="L104" s="124"/>
    </row>
    <row r="105" spans="2:12" s="9" customFormat="1" ht="19.899999999999999" customHeight="1" x14ac:dyDescent="0.2">
      <c r="B105" s="124"/>
      <c r="D105" s="125" t="s">
        <v>1747</v>
      </c>
      <c r="E105" s="126"/>
      <c r="F105" s="126"/>
      <c r="G105" s="126"/>
      <c r="H105" s="126"/>
      <c r="I105" s="126"/>
      <c r="J105" s="127">
        <f>J212</f>
        <v>0</v>
      </c>
      <c r="L105" s="124"/>
    </row>
    <row r="106" spans="2:12" s="8" customFormat="1" ht="24.95" customHeight="1" x14ac:dyDescent="0.2">
      <c r="B106" s="120"/>
      <c r="D106" s="121" t="s">
        <v>1748</v>
      </c>
      <c r="E106" s="122"/>
      <c r="F106" s="122"/>
      <c r="G106" s="122"/>
      <c r="H106" s="122"/>
      <c r="I106" s="122"/>
      <c r="J106" s="123">
        <f>J215</f>
        <v>0</v>
      </c>
      <c r="L106" s="120"/>
    </row>
    <row r="107" spans="2:12" s="1" customFormat="1" ht="21.75" customHeight="1" x14ac:dyDescent="0.2">
      <c r="B107" s="50"/>
      <c r="L107" s="50"/>
    </row>
    <row r="108" spans="2:12" s="1" customFormat="1" ht="6.95" customHeight="1" x14ac:dyDescent="0.2"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0"/>
    </row>
    <row r="112" spans="2:12" s="1" customFormat="1" ht="6.95" customHeight="1" x14ac:dyDescent="0.2"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0"/>
    </row>
    <row r="113" spans="2:63" s="1" customFormat="1" ht="24.95" customHeight="1" x14ac:dyDescent="0.2">
      <c r="B113" s="50"/>
      <c r="C113" s="42" t="s">
        <v>231</v>
      </c>
      <c r="L113" s="50"/>
    </row>
    <row r="114" spans="2:63" s="1" customFormat="1" ht="6.95" customHeight="1" x14ac:dyDescent="0.2">
      <c r="B114" s="50"/>
      <c r="L114" s="50"/>
    </row>
    <row r="115" spans="2:63" s="1" customFormat="1" ht="12" customHeight="1" x14ac:dyDescent="0.2">
      <c r="B115" s="50"/>
      <c r="C115" s="47" t="s">
        <v>17</v>
      </c>
      <c r="L115" s="50"/>
    </row>
    <row r="116" spans="2:63" s="1" customFormat="1" ht="16.5" customHeight="1" x14ac:dyDescent="0.2">
      <c r="B116" s="50"/>
      <c r="E116" s="241" t="str">
        <f>E7</f>
        <v>Rek. pavilonu nosorožců 3, ZOO Dvůr Králové - 2.etapa</v>
      </c>
      <c r="F116" s="242"/>
      <c r="G116" s="242"/>
      <c r="H116" s="242"/>
      <c r="L116" s="50"/>
    </row>
    <row r="117" spans="2:63" s="1" customFormat="1" ht="12" customHeight="1" x14ac:dyDescent="0.2">
      <c r="B117" s="50"/>
      <c r="C117" s="47" t="s">
        <v>120</v>
      </c>
      <c r="L117" s="50"/>
    </row>
    <row r="118" spans="2:63" s="1" customFormat="1" ht="16.5" customHeight="1" x14ac:dyDescent="0.2">
      <c r="B118" s="50"/>
      <c r="E118" s="220" t="str">
        <f>E9</f>
        <v>12 - Zdravotní technika - 2.etapa</v>
      </c>
      <c r="F118" s="240"/>
      <c r="G118" s="240"/>
      <c r="H118" s="240"/>
      <c r="L118" s="50"/>
    </row>
    <row r="119" spans="2:63" s="1" customFormat="1" ht="6.95" customHeight="1" x14ac:dyDescent="0.2">
      <c r="B119" s="50"/>
      <c r="L119" s="50"/>
    </row>
    <row r="120" spans="2:63" s="1" customFormat="1" ht="12" customHeight="1" x14ac:dyDescent="0.2">
      <c r="B120" s="50"/>
      <c r="C120" s="47" t="s">
        <v>21</v>
      </c>
      <c r="F120" s="48" t="str">
        <f>F12</f>
        <v xml:space="preserve"> </v>
      </c>
      <c r="I120" s="47" t="s">
        <v>23</v>
      </c>
      <c r="J120" s="100" t="str">
        <f>IF(J12="","",J12)</f>
        <v>19. 3. 2024</v>
      </c>
      <c r="L120" s="50"/>
    </row>
    <row r="121" spans="2:63" s="1" customFormat="1" ht="6.95" customHeight="1" x14ac:dyDescent="0.2">
      <c r="B121" s="50"/>
      <c r="L121" s="50"/>
    </row>
    <row r="122" spans="2:63" s="1" customFormat="1" ht="40.15" customHeight="1" x14ac:dyDescent="0.2">
      <c r="B122" s="50"/>
      <c r="C122" s="47" t="s">
        <v>25</v>
      </c>
      <c r="F122" s="48" t="str">
        <f>E15</f>
        <v>ZOO Dvůr Králové a.s., Štefánikova 1029, D.K.n.L.</v>
      </c>
      <c r="I122" s="47" t="s">
        <v>31</v>
      </c>
      <c r="J122" s="116" t="str">
        <f>E21</f>
        <v>Projektis DK s.r.o., Legionářská 562, D.K.n.L.</v>
      </c>
      <c r="L122" s="50"/>
    </row>
    <row r="123" spans="2:63" s="1" customFormat="1" ht="15.2" customHeight="1" x14ac:dyDescent="0.2">
      <c r="B123" s="50"/>
      <c r="C123" s="47" t="s">
        <v>29</v>
      </c>
      <c r="F123" s="48" t="str">
        <f>IF(E18="","",E18)</f>
        <v>Vyplň údaj</v>
      </c>
      <c r="I123" s="47" t="s">
        <v>34</v>
      </c>
      <c r="J123" s="116" t="str">
        <f>E24</f>
        <v>ing. V. Švehla</v>
      </c>
      <c r="L123" s="50"/>
    </row>
    <row r="124" spans="2:63" s="1" customFormat="1" ht="10.35" customHeight="1" x14ac:dyDescent="0.2">
      <c r="B124" s="50"/>
      <c r="L124" s="50"/>
    </row>
    <row r="125" spans="2:63" s="10" customFormat="1" ht="29.25" customHeight="1" x14ac:dyDescent="0.2">
      <c r="B125" s="128"/>
      <c r="C125" s="129" t="s">
        <v>232</v>
      </c>
      <c r="D125" s="130" t="s">
        <v>62</v>
      </c>
      <c r="E125" s="130" t="s">
        <v>58</v>
      </c>
      <c r="F125" s="130" t="s">
        <v>59</v>
      </c>
      <c r="G125" s="130" t="s">
        <v>233</v>
      </c>
      <c r="H125" s="130" t="s">
        <v>234</v>
      </c>
      <c r="I125" s="130" t="s">
        <v>235</v>
      </c>
      <c r="J125" s="130" t="s">
        <v>207</v>
      </c>
      <c r="K125" s="131" t="s">
        <v>236</v>
      </c>
      <c r="L125" s="128"/>
      <c r="M125" s="74" t="s">
        <v>1</v>
      </c>
      <c r="N125" s="75" t="s">
        <v>41</v>
      </c>
      <c r="O125" s="75" t="s">
        <v>237</v>
      </c>
      <c r="P125" s="75" t="s">
        <v>238</v>
      </c>
      <c r="Q125" s="75" t="s">
        <v>239</v>
      </c>
      <c r="R125" s="75" t="s">
        <v>240</v>
      </c>
      <c r="S125" s="75" t="s">
        <v>241</v>
      </c>
      <c r="T125" s="76" t="s">
        <v>242</v>
      </c>
    </row>
    <row r="126" spans="2:63" s="1" customFormat="1" ht="22.9" customHeight="1" x14ac:dyDescent="0.25">
      <c r="B126" s="50"/>
      <c r="C126" s="79" t="s">
        <v>243</v>
      </c>
      <c r="J126" s="132">
        <f>BK126</f>
        <v>0</v>
      </c>
      <c r="L126" s="50"/>
      <c r="M126" s="77"/>
      <c r="N126" s="69"/>
      <c r="O126" s="69"/>
      <c r="P126" s="133">
        <f>P127+P174+P215</f>
        <v>0</v>
      </c>
      <c r="Q126" s="69"/>
      <c r="R126" s="133">
        <f>R127+R174+R215</f>
        <v>0</v>
      </c>
      <c r="S126" s="69"/>
      <c r="T126" s="134">
        <f>T127+T174+T215</f>
        <v>0</v>
      </c>
      <c r="AT126" s="17" t="s">
        <v>76</v>
      </c>
      <c r="AU126" s="17" t="s">
        <v>209</v>
      </c>
      <c r="BK126" s="23">
        <f>BK127+BK174+BK215</f>
        <v>0</v>
      </c>
    </row>
    <row r="127" spans="2:63" s="11" customFormat="1" ht="25.9" customHeight="1" x14ac:dyDescent="0.2">
      <c r="B127" s="135"/>
      <c r="D127" s="24" t="s">
        <v>76</v>
      </c>
      <c r="E127" s="136" t="s">
        <v>244</v>
      </c>
      <c r="F127" s="136" t="s">
        <v>245</v>
      </c>
      <c r="J127" s="137">
        <f>BK127</f>
        <v>0</v>
      </c>
      <c r="L127" s="135"/>
      <c r="M127" s="138"/>
      <c r="P127" s="139">
        <f>P128+P162+P170+P172</f>
        <v>0</v>
      </c>
      <c r="R127" s="139">
        <f>R128+R162+R170+R172</f>
        <v>0</v>
      </c>
      <c r="T127" s="140">
        <f>T128+T162+T170+T172</f>
        <v>0</v>
      </c>
      <c r="AR127" s="24" t="s">
        <v>8</v>
      </c>
      <c r="AT127" s="25" t="s">
        <v>76</v>
      </c>
      <c r="AU127" s="25" t="s">
        <v>77</v>
      </c>
      <c r="AY127" s="24" t="s">
        <v>246</v>
      </c>
      <c r="BK127" s="26">
        <f>BK128+BK162+BK170+BK172</f>
        <v>0</v>
      </c>
    </row>
    <row r="128" spans="2:63" s="11" customFormat="1" ht="22.9" customHeight="1" x14ac:dyDescent="0.2">
      <c r="B128" s="135"/>
      <c r="D128" s="24" t="s">
        <v>76</v>
      </c>
      <c r="E128" s="141" t="s">
        <v>8</v>
      </c>
      <c r="F128" s="141" t="s">
        <v>247</v>
      </c>
      <c r="J128" s="142">
        <f>BK128</f>
        <v>0</v>
      </c>
      <c r="L128" s="135"/>
      <c r="M128" s="138"/>
      <c r="P128" s="139">
        <f>SUM(P129:P161)</f>
        <v>0</v>
      </c>
      <c r="R128" s="139">
        <f>SUM(R129:R161)</f>
        <v>0</v>
      </c>
      <c r="T128" s="140">
        <f>SUM(T129:T161)</f>
        <v>0</v>
      </c>
      <c r="AR128" s="24" t="s">
        <v>8</v>
      </c>
      <c r="AT128" s="25" t="s">
        <v>76</v>
      </c>
      <c r="AU128" s="25" t="s">
        <v>8</v>
      </c>
      <c r="AY128" s="24" t="s">
        <v>246</v>
      </c>
      <c r="BK128" s="26">
        <f>SUM(BK129:BK161)</f>
        <v>0</v>
      </c>
    </row>
    <row r="129" spans="2:65" s="1" customFormat="1" ht="33" customHeight="1" x14ac:dyDescent="0.2">
      <c r="B129" s="50"/>
      <c r="C129" s="143" t="s">
        <v>8</v>
      </c>
      <c r="D129" s="143" t="s">
        <v>248</v>
      </c>
      <c r="E129" s="144" t="s">
        <v>1749</v>
      </c>
      <c r="F129" s="145" t="s">
        <v>1750</v>
      </c>
      <c r="G129" s="146" t="s">
        <v>280</v>
      </c>
      <c r="H129" s="147">
        <v>60.287999999999997</v>
      </c>
      <c r="I129" s="27"/>
      <c r="J129" s="148">
        <f>ROUND(I129*H129,0)</f>
        <v>0</v>
      </c>
      <c r="K129" s="145" t="s">
        <v>1</v>
      </c>
      <c r="L129" s="50"/>
      <c r="M129" s="149" t="s">
        <v>1</v>
      </c>
      <c r="N129" s="150" t="s">
        <v>42</v>
      </c>
      <c r="P129" s="151">
        <f>O129*H129</f>
        <v>0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AR129" s="28" t="s">
        <v>253</v>
      </c>
      <c r="AT129" s="28" t="s">
        <v>248</v>
      </c>
      <c r="AU129" s="28" t="s">
        <v>86</v>
      </c>
      <c r="AY129" s="17" t="s">
        <v>246</v>
      </c>
      <c r="BE129" s="29">
        <f>IF(N129="základní",J129,0)</f>
        <v>0</v>
      </c>
      <c r="BF129" s="29">
        <f>IF(N129="snížená",J129,0)</f>
        <v>0</v>
      </c>
      <c r="BG129" s="29">
        <f>IF(N129="zákl. přenesená",J129,0)</f>
        <v>0</v>
      </c>
      <c r="BH129" s="29">
        <f>IF(N129="sníž. přenesená",J129,0)</f>
        <v>0</v>
      </c>
      <c r="BI129" s="29">
        <f>IF(N129="nulová",J129,0)</f>
        <v>0</v>
      </c>
      <c r="BJ129" s="17" t="s">
        <v>8</v>
      </c>
      <c r="BK129" s="29">
        <f>ROUND(I129*H129,0)</f>
        <v>0</v>
      </c>
      <c r="BL129" s="17" t="s">
        <v>253</v>
      </c>
      <c r="BM129" s="28" t="s">
        <v>86</v>
      </c>
    </row>
    <row r="130" spans="2:65" s="12" customFormat="1" x14ac:dyDescent="0.2">
      <c r="B130" s="153"/>
      <c r="D130" s="154" t="s">
        <v>255</v>
      </c>
      <c r="E130" s="30" t="s">
        <v>1</v>
      </c>
      <c r="F130" s="155" t="s">
        <v>1751</v>
      </c>
      <c r="H130" s="156">
        <v>25.8</v>
      </c>
      <c r="L130" s="153"/>
      <c r="M130" s="157"/>
      <c r="T130" s="158"/>
      <c r="AT130" s="30" t="s">
        <v>255</v>
      </c>
      <c r="AU130" s="30" t="s">
        <v>86</v>
      </c>
      <c r="AV130" s="12" t="s">
        <v>86</v>
      </c>
      <c r="AW130" s="12" t="s">
        <v>33</v>
      </c>
      <c r="AX130" s="12" t="s">
        <v>77</v>
      </c>
      <c r="AY130" s="30" t="s">
        <v>246</v>
      </c>
    </row>
    <row r="131" spans="2:65" s="12" customFormat="1" x14ac:dyDescent="0.2">
      <c r="B131" s="153"/>
      <c r="D131" s="154" t="s">
        <v>255</v>
      </c>
      <c r="E131" s="30" t="s">
        <v>1</v>
      </c>
      <c r="F131" s="155" t="s">
        <v>1752</v>
      </c>
      <c r="H131" s="156">
        <v>11.388</v>
      </c>
      <c r="L131" s="153"/>
      <c r="M131" s="157"/>
      <c r="T131" s="158"/>
      <c r="AT131" s="30" t="s">
        <v>255</v>
      </c>
      <c r="AU131" s="30" t="s">
        <v>86</v>
      </c>
      <c r="AV131" s="12" t="s">
        <v>86</v>
      </c>
      <c r="AW131" s="12" t="s">
        <v>33</v>
      </c>
      <c r="AX131" s="12" t="s">
        <v>77</v>
      </c>
      <c r="AY131" s="30" t="s">
        <v>246</v>
      </c>
    </row>
    <row r="132" spans="2:65" s="12" customFormat="1" x14ac:dyDescent="0.2">
      <c r="B132" s="153"/>
      <c r="D132" s="154" t="s">
        <v>255</v>
      </c>
      <c r="E132" s="30" t="s">
        <v>1</v>
      </c>
      <c r="F132" s="155" t="s">
        <v>1753</v>
      </c>
      <c r="H132" s="156">
        <v>23.1</v>
      </c>
      <c r="L132" s="153"/>
      <c r="M132" s="157"/>
      <c r="T132" s="158"/>
      <c r="AT132" s="30" t="s">
        <v>255</v>
      </c>
      <c r="AU132" s="30" t="s">
        <v>86</v>
      </c>
      <c r="AV132" s="12" t="s">
        <v>86</v>
      </c>
      <c r="AW132" s="12" t="s">
        <v>33</v>
      </c>
      <c r="AX132" s="12" t="s">
        <v>77</v>
      </c>
      <c r="AY132" s="30" t="s">
        <v>246</v>
      </c>
    </row>
    <row r="133" spans="2:65" s="14" customFormat="1" x14ac:dyDescent="0.2">
      <c r="B133" s="164"/>
      <c r="D133" s="154" t="s">
        <v>255</v>
      </c>
      <c r="E133" s="33" t="s">
        <v>1</v>
      </c>
      <c r="F133" s="165" t="s">
        <v>301</v>
      </c>
      <c r="H133" s="166">
        <v>60.288000000000004</v>
      </c>
      <c r="L133" s="164"/>
      <c r="M133" s="167"/>
      <c r="T133" s="168"/>
      <c r="AT133" s="33" t="s">
        <v>255</v>
      </c>
      <c r="AU133" s="33" t="s">
        <v>86</v>
      </c>
      <c r="AV133" s="14" t="s">
        <v>253</v>
      </c>
      <c r="AW133" s="14" t="s">
        <v>33</v>
      </c>
      <c r="AX133" s="14" t="s">
        <v>8</v>
      </c>
      <c r="AY133" s="33" t="s">
        <v>246</v>
      </c>
    </row>
    <row r="134" spans="2:65" s="1" customFormat="1" ht="33" customHeight="1" x14ac:dyDescent="0.2">
      <c r="B134" s="50"/>
      <c r="C134" s="143" t="s">
        <v>86</v>
      </c>
      <c r="D134" s="143" t="s">
        <v>248</v>
      </c>
      <c r="E134" s="144" t="s">
        <v>1754</v>
      </c>
      <c r="F134" s="145" t="s">
        <v>1755</v>
      </c>
      <c r="G134" s="146" t="s">
        <v>280</v>
      </c>
      <c r="H134" s="147">
        <v>3.645</v>
      </c>
      <c r="I134" s="27"/>
      <c r="J134" s="148">
        <f>ROUND(I134*H134,0)</f>
        <v>0</v>
      </c>
      <c r="K134" s="145" t="s">
        <v>1</v>
      </c>
      <c r="L134" s="50"/>
      <c r="M134" s="149" t="s">
        <v>1</v>
      </c>
      <c r="N134" s="150" t="s">
        <v>42</v>
      </c>
      <c r="P134" s="151">
        <f>O134*H134</f>
        <v>0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AR134" s="28" t="s">
        <v>253</v>
      </c>
      <c r="AT134" s="28" t="s">
        <v>248</v>
      </c>
      <c r="AU134" s="28" t="s">
        <v>86</v>
      </c>
      <c r="AY134" s="17" t="s">
        <v>246</v>
      </c>
      <c r="BE134" s="29">
        <f>IF(N134="základní",J134,0)</f>
        <v>0</v>
      </c>
      <c r="BF134" s="29">
        <f>IF(N134="snížená",J134,0)</f>
        <v>0</v>
      </c>
      <c r="BG134" s="29">
        <f>IF(N134="zákl. přenesená",J134,0)</f>
        <v>0</v>
      </c>
      <c r="BH134" s="29">
        <f>IF(N134="sníž. přenesená",J134,0)</f>
        <v>0</v>
      </c>
      <c r="BI134" s="29">
        <f>IF(N134="nulová",J134,0)</f>
        <v>0</v>
      </c>
      <c r="BJ134" s="17" t="s">
        <v>8</v>
      </c>
      <c r="BK134" s="29">
        <f>ROUND(I134*H134,0)</f>
        <v>0</v>
      </c>
      <c r="BL134" s="17" t="s">
        <v>253</v>
      </c>
      <c r="BM134" s="28" t="s">
        <v>253</v>
      </c>
    </row>
    <row r="135" spans="2:65" s="12" customFormat="1" x14ac:dyDescent="0.2">
      <c r="B135" s="153"/>
      <c r="D135" s="154" t="s">
        <v>255</v>
      </c>
      <c r="E135" s="30" t="s">
        <v>1</v>
      </c>
      <c r="F135" s="155" t="s">
        <v>1756</v>
      </c>
      <c r="H135" s="156">
        <v>1.593</v>
      </c>
      <c r="L135" s="153"/>
      <c r="M135" s="157"/>
      <c r="T135" s="158"/>
      <c r="AT135" s="30" t="s">
        <v>255</v>
      </c>
      <c r="AU135" s="30" t="s">
        <v>86</v>
      </c>
      <c r="AV135" s="12" t="s">
        <v>86</v>
      </c>
      <c r="AW135" s="12" t="s">
        <v>33</v>
      </c>
      <c r="AX135" s="12" t="s">
        <v>77</v>
      </c>
      <c r="AY135" s="30" t="s">
        <v>246</v>
      </c>
    </row>
    <row r="136" spans="2:65" s="12" customFormat="1" x14ac:dyDescent="0.2">
      <c r="B136" s="153"/>
      <c r="D136" s="154" t="s">
        <v>255</v>
      </c>
      <c r="E136" s="30" t="s">
        <v>1</v>
      </c>
      <c r="F136" s="155" t="s">
        <v>1757</v>
      </c>
      <c r="H136" s="156">
        <v>2.052</v>
      </c>
      <c r="L136" s="153"/>
      <c r="M136" s="157"/>
      <c r="T136" s="158"/>
      <c r="AT136" s="30" t="s">
        <v>255</v>
      </c>
      <c r="AU136" s="30" t="s">
        <v>86</v>
      </c>
      <c r="AV136" s="12" t="s">
        <v>86</v>
      </c>
      <c r="AW136" s="12" t="s">
        <v>33</v>
      </c>
      <c r="AX136" s="12" t="s">
        <v>77</v>
      </c>
      <c r="AY136" s="30" t="s">
        <v>246</v>
      </c>
    </row>
    <row r="137" spans="2:65" s="14" customFormat="1" x14ac:dyDescent="0.2">
      <c r="B137" s="164"/>
      <c r="D137" s="154" t="s">
        <v>255</v>
      </c>
      <c r="E137" s="33" t="s">
        <v>1</v>
      </c>
      <c r="F137" s="165" t="s">
        <v>301</v>
      </c>
      <c r="H137" s="166">
        <v>3.645</v>
      </c>
      <c r="L137" s="164"/>
      <c r="M137" s="167"/>
      <c r="T137" s="168"/>
      <c r="AT137" s="33" t="s">
        <v>255</v>
      </c>
      <c r="AU137" s="33" t="s">
        <v>86</v>
      </c>
      <c r="AV137" s="14" t="s">
        <v>253</v>
      </c>
      <c r="AW137" s="14" t="s">
        <v>33</v>
      </c>
      <c r="AX137" s="14" t="s">
        <v>8</v>
      </c>
      <c r="AY137" s="33" t="s">
        <v>246</v>
      </c>
    </row>
    <row r="138" spans="2:65" s="1" customFormat="1" ht="21.75" customHeight="1" x14ac:dyDescent="0.2">
      <c r="B138" s="50"/>
      <c r="C138" s="143" t="s">
        <v>263</v>
      </c>
      <c r="D138" s="143" t="s">
        <v>248</v>
      </c>
      <c r="E138" s="144" t="s">
        <v>1758</v>
      </c>
      <c r="F138" s="145" t="s">
        <v>1759</v>
      </c>
      <c r="G138" s="146" t="s">
        <v>251</v>
      </c>
      <c r="H138" s="147">
        <v>3.54</v>
      </c>
      <c r="I138" s="27"/>
      <c r="J138" s="148">
        <f>ROUND(I138*H138,0)</f>
        <v>0</v>
      </c>
      <c r="K138" s="145" t="s">
        <v>1</v>
      </c>
      <c r="L138" s="50"/>
      <c r="M138" s="149" t="s">
        <v>1</v>
      </c>
      <c r="N138" s="150" t="s">
        <v>42</v>
      </c>
      <c r="P138" s="151">
        <f>O138*H138</f>
        <v>0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AR138" s="28" t="s">
        <v>253</v>
      </c>
      <c r="AT138" s="28" t="s">
        <v>248</v>
      </c>
      <c r="AU138" s="28" t="s">
        <v>86</v>
      </c>
      <c r="AY138" s="17" t="s">
        <v>246</v>
      </c>
      <c r="BE138" s="29">
        <f>IF(N138="základní",J138,0)</f>
        <v>0</v>
      </c>
      <c r="BF138" s="29">
        <f>IF(N138="snížená",J138,0)</f>
        <v>0</v>
      </c>
      <c r="BG138" s="29">
        <f>IF(N138="zákl. přenesená",J138,0)</f>
        <v>0</v>
      </c>
      <c r="BH138" s="29">
        <f>IF(N138="sníž. přenesená",J138,0)</f>
        <v>0</v>
      </c>
      <c r="BI138" s="29">
        <f>IF(N138="nulová",J138,0)</f>
        <v>0</v>
      </c>
      <c r="BJ138" s="17" t="s">
        <v>8</v>
      </c>
      <c r="BK138" s="29">
        <f>ROUND(I138*H138,0)</f>
        <v>0</v>
      </c>
      <c r="BL138" s="17" t="s">
        <v>253</v>
      </c>
      <c r="BM138" s="28" t="s">
        <v>277</v>
      </c>
    </row>
    <row r="139" spans="2:65" s="12" customFormat="1" x14ac:dyDescent="0.2">
      <c r="B139" s="153"/>
      <c r="D139" s="154" t="s">
        <v>255</v>
      </c>
      <c r="E139" s="30" t="s">
        <v>1</v>
      </c>
      <c r="F139" s="155" t="s">
        <v>1760</v>
      </c>
      <c r="H139" s="156">
        <v>3.54</v>
      </c>
      <c r="L139" s="153"/>
      <c r="M139" s="157"/>
      <c r="T139" s="158"/>
      <c r="AT139" s="30" t="s">
        <v>255</v>
      </c>
      <c r="AU139" s="30" t="s">
        <v>86</v>
      </c>
      <c r="AV139" s="12" t="s">
        <v>86</v>
      </c>
      <c r="AW139" s="12" t="s">
        <v>33</v>
      </c>
      <c r="AX139" s="12" t="s">
        <v>77</v>
      </c>
      <c r="AY139" s="30" t="s">
        <v>246</v>
      </c>
    </row>
    <row r="140" spans="2:65" s="14" customFormat="1" x14ac:dyDescent="0.2">
      <c r="B140" s="164"/>
      <c r="D140" s="154" t="s">
        <v>255</v>
      </c>
      <c r="E140" s="33" t="s">
        <v>1</v>
      </c>
      <c r="F140" s="165" t="s">
        <v>301</v>
      </c>
      <c r="H140" s="166">
        <v>3.54</v>
      </c>
      <c r="L140" s="164"/>
      <c r="M140" s="167"/>
      <c r="T140" s="168"/>
      <c r="AT140" s="33" t="s">
        <v>255</v>
      </c>
      <c r="AU140" s="33" t="s">
        <v>86</v>
      </c>
      <c r="AV140" s="14" t="s">
        <v>253</v>
      </c>
      <c r="AW140" s="14" t="s">
        <v>33</v>
      </c>
      <c r="AX140" s="14" t="s">
        <v>8</v>
      </c>
      <c r="AY140" s="33" t="s">
        <v>246</v>
      </c>
    </row>
    <row r="141" spans="2:65" s="1" customFormat="1" ht="24.2" customHeight="1" x14ac:dyDescent="0.2">
      <c r="B141" s="50"/>
      <c r="C141" s="143" t="s">
        <v>253</v>
      </c>
      <c r="D141" s="143" t="s">
        <v>248</v>
      </c>
      <c r="E141" s="144" t="s">
        <v>1761</v>
      </c>
      <c r="F141" s="145" t="s">
        <v>1762</v>
      </c>
      <c r="G141" s="146" t="s">
        <v>251</v>
      </c>
      <c r="H141" s="147">
        <v>4.5599999999999996</v>
      </c>
      <c r="I141" s="27"/>
      <c r="J141" s="148">
        <f>ROUND(I141*H141,0)</f>
        <v>0</v>
      </c>
      <c r="K141" s="145" t="s">
        <v>1</v>
      </c>
      <c r="L141" s="50"/>
      <c r="M141" s="149" t="s">
        <v>1</v>
      </c>
      <c r="N141" s="150" t="s">
        <v>42</v>
      </c>
      <c r="P141" s="151">
        <f>O141*H141</f>
        <v>0</v>
      </c>
      <c r="Q141" s="151">
        <v>0</v>
      </c>
      <c r="R141" s="151">
        <f>Q141*H141</f>
        <v>0</v>
      </c>
      <c r="S141" s="151">
        <v>0</v>
      </c>
      <c r="T141" s="152">
        <f>S141*H141</f>
        <v>0</v>
      </c>
      <c r="AR141" s="28" t="s">
        <v>253</v>
      </c>
      <c r="AT141" s="28" t="s">
        <v>248</v>
      </c>
      <c r="AU141" s="28" t="s">
        <v>86</v>
      </c>
      <c r="AY141" s="17" t="s">
        <v>246</v>
      </c>
      <c r="BE141" s="29">
        <f>IF(N141="základní",J141,0)</f>
        <v>0</v>
      </c>
      <c r="BF141" s="29">
        <f>IF(N141="snížená",J141,0)</f>
        <v>0</v>
      </c>
      <c r="BG141" s="29">
        <f>IF(N141="zákl. přenesená",J141,0)</f>
        <v>0</v>
      </c>
      <c r="BH141" s="29">
        <f>IF(N141="sníž. přenesená",J141,0)</f>
        <v>0</v>
      </c>
      <c r="BI141" s="29">
        <f>IF(N141="nulová",J141,0)</f>
        <v>0</v>
      </c>
      <c r="BJ141" s="17" t="s">
        <v>8</v>
      </c>
      <c r="BK141" s="29">
        <f>ROUND(I141*H141,0)</f>
        <v>0</v>
      </c>
      <c r="BL141" s="17" t="s">
        <v>253</v>
      </c>
      <c r="BM141" s="28" t="s">
        <v>302</v>
      </c>
    </row>
    <row r="142" spans="2:65" s="12" customFormat="1" x14ac:dyDescent="0.2">
      <c r="B142" s="153"/>
      <c r="D142" s="154" t="s">
        <v>255</v>
      </c>
      <c r="E142" s="30" t="s">
        <v>1</v>
      </c>
      <c r="F142" s="155" t="s">
        <v>1763</v>
      </c>
      <c r="H142" s="156">
        <v>4.5599999999999996</v>
      </c>
      <c r="L142" s="153"/>
      <c r="M142" s="157"/>
      <c r="T142" s="158"/>
      <c r="AT142" s="30" t="s">
        <v>255</v>
      </c>
      <c r="AU142" s="30" t="s">
        <v>86</v>
      </c>
      <c r="AV142" s="12" t="s">
        <v>86</v>
      </c>
      <c r="AW142" s="12" t="s">
        <v>33</v>
      </c>
      <c r="AX142" s="12" t="s">
        <v>77</v>
      </c>
      <c r="AY142" s="30" t="s">
        <v>246</v>
      </c>
    </row>
    <row r="143" spans="2:65" s="14" customFormat="1" x14ac:dyDescent="0.2">
      <c r="B143" s="164"/>
      <c r="D143" s="154" t="s">
        <v>255</v>
      </c>
      <c r="E143" s="33" t="s">
        <v>1</v>
      </c>
      <c r="F143" s="165" t="s">
        <v>301</v>
      </c>
      <c r="H143" s="166">
        <v>4.5599999999999996</v>
      </c>
      <c r="L143" s="164"/>
      <c r="M143" s="167"/>
      <c r="T143" s="168"/>
      <c r="AT143" s="33" t="s">
        <v>255</v>
      </c>
      <c r="AU143" s="33" t="s">
        <v>86</v>
      </c>
      <c r="AV143" s="14" t="s">
        <v>253</v>
      </c>
      <c r="AW143" s="14" t="s">
        <v>33</v>
      </c>
      <c r="AX143" s="14" t="s">
        <v>8</v>
      </c>
      <c r="AY143" s="33" t="s">
        <v>246</v>
      </c>
    </row>
    <row r="144" spans="2:65" s="1" customFormat="1" ht="24.2" customHeight="1" x14ac:dyDescent="0.2">
      <c r="B144" s="50"/>
      <c r="C144" s="143" t="s">
        <v>271</v>
      </c>
      <c r="D144" s="143" t="s">
        <v>248</v>
      </c>
      <c r="E144" s="144" t="s">
        <v>1764</v>
      </c>
      <c r="F144" s="145" t="s">
        <v>1765</v>
      </c>
      <c r="G144" s="146" t="s">
        <v>251</v>
      </c>
      <c r="H144" s="147">
        <v>3.54</v>
      </c>
      <c r="I144" s="27"/>
      <c r="J144" s="148">
        <f>ROUND(I144*H144,0)</f>
        <v>0</v>
      </c>
      <c r="K144" s="145" t="s">
        <v>1</v>
      </c>
      <c r="L144" s="50"/>
      <c r="M144" s="149" t="s">
        <v>1</v>
      </c>
      <c r="N144" s="150" t="s">
        <v>42</v>
      </c>
      <c r="P144" s="151">
        <f>O144*H144</f>
        <v>0</v>
      </c>
      <c r="Q144" s="151">
        <v>0</v>
      </c>
      <c r="R144" s="151">
        <f>Q144*H144</f>
        <v>0</v>
      </c>
      <c r="S144" s="151">
        <v>0</v>
      </c>
      <c r="T144" s="152">
        <f>S144*H144</f>
        <v>0</v>
      </c>
      <c r="AR144" s="28" t="s">
        <v>253</v>
      </c>
      <c r="AT144" s="28" t="s">
        <v>248</v>
      </c>
      <c r="AU144" s="28" t="s">
        <v>86</v>
      </c>
      <c r="AY144" s="17" t="s">
        <v>246</v>
      </c>
      <c r="BE144" s="29">
        <f>IF(N144="základní",J144,0)</f>
        <v>0</v>
      </c>
      <c r="BF144" s="29">
        <f>IF(N144="snížená",J144,0)</f>
        <v>0</v>
      </c>
      <c r="BG144" s="29">
        <f>IF(N144="zákl. přenesená",J144,0)</f>
        <v>0</v>
      </c>
      <c r="BH144" s="29">
        <f>IF(N144="sníž. přenesená",J144,0)</f>
        <v>0</v>
      </c>
      <c r="BI144" s="29">
        <f>IF(N144="nulová",J144,0)</f>
        <v>0</v>
      </c>
      <c r="BJ144" s="17" t="s">
        <v>8</v>
      </c>
      <c r="BK144" s="29">
        <f>ROUND(I144*H144,0)</f>
        <v>0</v>
      </c>
      <c r="BL144" s="17" t="s">
        <v>253</v>
      </c>
      <c r="BM144" s="28" t="s">
        <v>312</v>
      </c>
    </row>
    <row r="145" spans="2:65" s="12" customFormat="1" x14ac:dyDescent="0.2">
      <c r="B145" s="153"/>
      <c r="D145" s="154" t="s">
        <v>255</v>
      </c>
      <c r="E145" s="30" t="s">
        <v>1</v>
      </c>
      <c r="F145" s="155" t="s">
        <v>1760</v>
      </c>
      <c r="H145" s="156">
        <v>3.54</v>
      </c>
      <c r="L145" s="153"/>
      <c r="M145" s="157"/>
      <c r="T145" s="158"/>
      <c r="AT145" s="30" t="s">
        <v>255</v>
      </c>
      <c r="AU145" s="30" t="s">
        <v>86</v>
      </c>
      <c r="AV145" s="12" t="s">
        <v>86</v>
      </c>
      <c r="AW145" s="12" t="s">
        <v>33</v>
      </c>
      <c r="AX145" s="12" t="s">
        <v>77</v>
      </c>
      <c r="AY145" s="30" t="s">
        <v>246</v>
      </c>
    </row>
    <row r="146" spans="2:65" s="14" customFormat="1" x14ac:dyDescent="0.2">
      <c r="B146" s="164"/>
      <c r="D146" s="154" t="s">
        <v>255</v>
      </c>
      <c r="E146" s="33" t="s">
        <v>1</v>
      </c>
      <c r="F146" s="165" t="s">
        <v>301</v>
      </c>
      <c r="H146" s="166">
        <v>3.54</v>
      </c>
      <c r="L146" s="164"/>
      <c r="M146" s="167"/>
      <c r="T146" s="168"/>
      <c r="AT146" s="33" t="s">
        <v>255</v>
      </c>
      <c r="AU146" s="33" t="s">
        <v>86</v>
      </c>
      <c r="AV146" s="14" t="s">
        <v>253</v>
      </c>
      <c r="AW146" s="14" t="s">
        <v>33</v>
      </c>
      <c r="AX146" s="14" t="s">
        <v>8</v>
      </c>
      <c r="AY146" s="33" t="s">
        <v>246</v>
      </c>
    </row>
    <row r="147" spans="2:65" s="1" customFormat="1" ht="24.2" customHeight="1" x14ac:dyDescent="0.2">
      <c r="B147" s="50"/>
      <c r="C147" s="143" t="s">
        <v>277</v>
      </c>
      <c r="D147" s="143" t="s">
        <v>248</v>
      </c>
      <c r="E147" s="144" t="s">
        <v>1766</v>
      </c>
      <c r="F147" s="145" t="s">
        <v>1767</v>
      </c>
      <c r="G147" s="146" t="s">
        <v>251</v>
      </c>
      <c r="H147" s="147">
        <v>4.5599999999999996</v>
      </c>
      <c r="I147" s="27"/>
      <c r="J147" s="148">
        <f>ROUND(I147*H147,0)</f>
        <v>0</v>
      </c>
      <c r="K147" s="145" t="s">
        <v>1</v>
      </c>
      <c r="L147" s="50"/>
      <c r="M147" s="149" t="s">
        <v>1</v>
      </c>
      <c r="N147" s="150" t="s">
        <v>42</v>
      </c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AR147" s="28" t="s">
        <v>253</v>
      </c>
      <c r="AT147" s="28" t="s">
        <v>248</v>
      </c>
      <c r="AU147" s="28" t="s">
        <v>86</v>
      </c>
      <c r="AY147" s="17" t="s">
        <v>246</v>
      </c>
      <c r="BE147" s="29">
        <f>IF(N147="základní",J147,0)</f>
        <v>0</v>
      </c>
      <c r="BF147" s="29">
        <f>IF(N147="snížená",J147,0)</f>
        <v>0</v>
      </c>
      <c r="BG147" s="29">
        <f>IF(N147="zákl. přenesená",J147,0)</f>
        <v>0</v>
      </c>
      <c r="BH147" s="29">
        <f>IF(N147="sníž. přenesená",J147,0)</f>
        <v>0</v>
      </c>
      <c r="BI147" s="29">
        <f>IF(N147="nulová",J147,0)</f>
        <v>0</v>
      </c>
      <c r="BJ147" s="17" t="s">
        <v>8</v>
      </c>
      <c r="BK147" s="29">
        <f>ROUND(I147*H147,0)</f>
        <v>0</v>
      </c>
      <c r="BL147" s="17" t="s">
        <v>253</v>
      </c>
      <c r="BM147" s="28" t="s">
        <v>9</v>
      </c>
    </row>
    <row r="148" spans="2:65" s="12" customFormat="1" x14ac:dyDescent="0.2">
      <c r="B148" s="153"/>
      <c r="D148" s="154" t="s">
        <v>255</v>
      </c>
      <c r="E148" s="30" t="s">
        <v>1</v>
      </c>
      <c r="F148" s="155" t="s">
        <v>1763</v>
      </c>
      <c r="H148" s="156">
        <v>4.5599999999999996</v>
      </c>
      <c r="L148" s="153"/>
      <c r="M148" s="157"/>
      <c r="T148" s="158"/>
      <c r="AT148" s="30" t="s">
        <v>255</v>
      </c>
      <c r="AU148" s="30" t="s">
        <v>86</v>
      </c>
      <c r="AV148" s="12" t="s">
        <v>86</v>
      </c>
      <c r="AW148" s="12" t="s">
        <v>33</v>
      </c>
      <c r="AX148" s="12" t="s">
        <v>77</v>
      </c>
      <c r="AY148" s="30" t="s">
        <v>246</v>
      </c>
    </row>
    <row r="149" spans="2:65" s="14" customFormat="1" x14ac:dyDescent="0.2">
      <c r="B149" s="164"/>
      <c r="D149" s="154" t="s">
        <v>255</v>
      </c>
      <c r="E149" s="33" t="s">
        <v>1</v>
      </c>
      <c r="F149" s="165" t="s">
        <v>301</v>
      </c>
      <c r="H149" s="166">
        <v>4.5599999999999996</v>
      </c>
      <c r="L149" s="164"/>
      <c r="M149" s="167"/>
      <c r="T149" s="168"/>
      <c r="AT149" s="33" t="s">
        <v>255</v>
      </c>
      <c r="AU149" s="33" t="s">
        <v>86</v>
      </c>
      <c r="AV149" s="14" t="s">
        <v>253</v>
      </c>
      <c r="AW149" s="14" t="s">
        <v>33</v>
      </c>
      <c r="AX149" s="14" t="s">
        <v>8</v>
      </c>
      <c r="AY149" s="33" t="s">
        <v>246</v>
      </c>
    </row>
    <row r="150" spans="2:65" s="1" customFormat="1" ht="37.9" customHeight="1" x14ac:dyDescent="0.2">
      <c r="B150" s="50"/>
      <c r="C150" s="143" t="s">
        <v>287</v>
      </c>
      <c r="D150" s="143" t="s">
        <v>248</v>
      </c>
      <c r="E150" s="144" t="s">
        <v>309</v>
      </c>
      <c r="F150" s="145" t="s">
        <v>310</v>
      </c>
      <c r="G150" s="146" t="s">
        <v>280</v>
      </c>
      <c r="H150" s="147">
        <v>30.4</v>
      </c>
      <c r="I150" s="27"/>
      <c r="J150" s="148">
        <f>ROUND(I150*H150,0)</f>
        <v>0</v>
      </c>
      <c r="K150" s="145" t="s">
        <v>1</v>
      </c>
      <c r="L150" s="50"/>
      <c r="M150" s="149" t="s">
        <v>1</v>
      </c>
      <c r="N150" s="150" t="s">
        <v>42</v>
      </c>
      <c r="P150" s="151">
        <f>O150*H150</f>
        <v>0</v>
      </c>
      <c r="Q150" s="151">
        <v>0</v>
      </c>
      <c r="R150" s="151">
        <f>Q150*H150</f>
        <v>0</v>
      </c>
      <c r="S150" s="151">
        <v>0</v>
      </c>
      <c r="T150" s="152">
        <f>S150*H150</f>
        <v>0</v>
      </c>
      <c r="AR150" s="28" t="s">
        <v>253</v>
      </c>
      <c r="AT150" s="28" t="s">
        <v>248</v>
      </c>
      <c r="AU150" s="28" t="s">
        <v>86</v>
      </c>
      <c r="AY150" s="17" t="s">
        <v>246</v>
      </c>
      <c r="BE150" s="29">
        <f>IF(N150="základní",J150,0)</f>
        <v>0</v>
      </c>
      <c r="BF150" s="29">
        <f>IF(N150="snížená",J150,0)</f>
        <v>0</v>
      </c>
      <c r="BG150" s="29">
        <f>IF(N150="zákl. přenesená",J150,0)</f>
        <v>0</v>
      </c>
      <c r="BH150" s="29">
        <f>IF(N150="sníž. přenesená",J150,0)</f>
        <v>0</v>
      </c>
      <c r="BI150" s="29">
        <f>IF(N150="nulová",J150,0)</f>
        <v>0</v>
      </c>
      <c r="BJ150" s="17" t="s">
        <v>8</v>
      </c>
      <c r="BK150" s="29">
        <f>ROUND(I150*H150,0)</f>
        <v>0</v>
      </c>
      <c r="BL150" s="17" t="s">
        <v>253</v>
      </c>
      <c r="BM150" s="28" t="s">
        <v>92</v>
      </c>
    </row>
    <row r="151" spans="2:65" s="1" customFormat="1" ht="44.25" customHeight="1" x14ac:dyDescent="0.2">
      <c r="B151" s="50"/>
      <c r="C151" s="143" t="s">
        <v>302</v>
      </c>
      <c r="D151" s="143" t="s">
        <v>248</v>
      </c>
      <c r="E151" s="144" t="s">
        <v>313</v>
      </c>
      <c r="F151" s="145" t="s">
        <v>1768</v>
      </c>
      <c r="G151" s="146" t="s">
        <v>280</v>
      </c>
      <c r="H151" s="147">
        <v>608</v>
      </c>
      <c r="I151" s="27"/>
      <c r="J151" s="148">
        <f>ROUND(I151*H151,0)</f>
        <v>0</v>
      </c>
      <c r="K151" s="145" t="s">
        <v>1</v>
      </c>
      <c r="L151" s="50"/>
      <c r="M151" s="149" t="s">
        <v>1</v>
      </c>
      <c r="N151" s="150" t="s">
        <v>42</v>
      </c>
      <c r="P151" s="151">
        <f>O151*H151</f>
        <v>0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AR151" s="28" t="s">
        <v>253</v>
      </c>
      <c r="AT151" s="28" t="s">
        <v>248</v>
      </c>
      <c r="AU151" s="28" t="s">
        <v>86</v>
      </c>
      <c r="AY151" s="17" t="s">
        <v>246</v>
      </c>
      <c r="BE151" s="29">
        <f>IF(N151="základní",J151,0)</f>
        <v>0</v>
      </c>
      <c r="BF151" s="29">
        <f>IF(N151="snížená",J151,0)</f>
        <v>0</v>
      </c>
      <c r="BG151" s="29">
        <f>IF(N151="zákl. přenesená",J151,0)</f>
        <v>0</v>
      </c>
      <c r="BH151" s="29">
        <f>IF(N151="sníž. přenesená",J151,0)</f>
        <v>0</v>
      </c>
      <c r="BI151" s="29">
        <f>IF(N151="nulová",J151,0)</f>
        <v>0</v>
      </c>
      <c r="BJ151" s="17" t="s">
        <v>8</v>
      </c>
      <c r="BK151" s="29">
        <f>ROUND(I151*H151,0)</f>
        <v>0</v>
      </c>
      <c r="BL151" s="17" t="s">
        <v>253</v>
      </c>
      <c r="BM151" s="28" t="s">
        <v>364</v>
      </c>
    </row>
    <row r="152" spans="2:65" s="12" customFormat="1" x14ac:dyDescent="0.2">
      <c r="B152" s="153"/>
      <c r="D152" s="154" t="s">
        <v>255</v>
      </c>
      <c r="E152" s="30" t="s">
        <v>1</v>
      </c>
      <c r="F152" s="155" t="s">
        <v>1769</v>
      </c>
      <c r="H152" s="156">
        <v>608</v>
      </c>
      <c r="L152" s="153"/>
      <c r="M152" s="157"/>
      <c r="T152" s="158"/>
      <c r="AT152" s="30" t="s">
        <v>255</v>
      </c>
      <c r="AU152" s="30" t="s">
        <v>86</v>
      </c>
      <c r="AV152" s="12" t="s">
        <v>86</v>
      </c>
      <c r="AW152" s="12" t="s">
        <v>33</v>
      </c>
      <c r="AX152" s="12" t="s">
        <v>77</v>
      </c>
      <c r="AY152" s="30" t="s">
        <v>246</v>
      </c>
    </row>
    <row r="153" spans="2:65" s="14" customFormat="1" x14ac:dyDescent="0.2">
      <c r="B153" s="164"/>
      <c r="D153" s="154" t="s">
        <v>255</v>
      </c>
      <c r="E153" s="33" t="s">
        <v>1</v>
      </c>
      <c r="F153" s="165" t="s">
        <v>301</v>
      </c>
      <c r="H153" s="166">
        <v>608</v>
      </c>
      <c r="L153" s="164"/>
      <c r="M153" s="167"/>
      <c r="T153" s="168"/>
      <c r="AT153" s="33" t="s">
        <v>255</v>
      </c>
      <c r="AU153" s="33" t="s">
        <v>86</v>
      </c>
      <c r="AV153" s="14" t="s">
        <v>253</v>
      </c>
      <c r="AW153" s="14" t="s">
        <v>33</v>
      </c>
      <c r="AX153" s="14" t="s">
        <v>8</v>
      </c>
      <c r="AY153" s="33" t="s">
        <v>246</v>
      </c>
    </row>
    <row r="154" spans="2:65" s="1" customFormat="1" ht="24.2" customHeight="1" x14ac:dyDescent="0.2">
      <c r="B154" s="50"/>
      <c r="C154" s="143" t="s">
        <v>100</v>
      </c>
      <c r="D154" s="143" t="s">
        <v>248</v>
      </c>
      <c r="E154" s="144" t="s">
        <v>1770</v>
      </c>
      <c r="F154" s="145" t="s">
        <v>1771</v>
      </c>
      <c r="G154" s="146" t="s">
        <v>280</v>
      </c>
      <c r="H154" s="147">
        <v>30.4</v>
      </c>
      <c r="I154" s="27"/>
      <c r="J154" s="148">
        <f>ROUND(I154*H154,0)</f>
        <v>0</v>
      </c>
      <c r="K154" s="145" t="s">
        <v>1</v>
      </c>
      <c r="L154" s="50"/>
      <c r="M154" s="149" t="s">
        <v>1</v>
      </c>
      <c r="N154" s="150" t="s">
        <v>42</v>
      </c>
      <c r="P154" s="151">
        <f>O154*H154</f>
        <v>0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AR154" s="28" t="s">
        <v>253</v>
      </c>
      <c r="AT154" s="28" t="s">
        <v>248</v>
      </c>
      <c r="AU154" s="28" t="s">
        <v>86</v>
      </c>
      <c r="AY154" s="17" t="s">
        <v>246</v>
      </c>
      <c r="BE154" s="29">
        <f>IF(N154="základní",J154,0)</f>
        <v>0</v>
      </c>
      <c r="BF154" s="29">
        <f>IF(N154="snížená",J154,0)</f>
        <v>0</v>
      </c>
      <c r="BG154" s="29">
        <f>IF(N154="zákl. přenesená",J154,0)</f>
        <v>0</v>
      </c>
      <c r="BH154" s="29">
        <f>IF(N154="sníž. přenesená",J154,0)</f>
        <v>0</v>
      </c>
      <c r="BI154" s="29">
        <f>IF(N154="nulová",J154,0)</f>
        <v>0</v>
      </c>
      <c r="BJ154" s="17" t="s">
        <v>8</v>
      </c>
      <c r="BK154" s="29">
        <f>ROUND(I154*H154,0)</f>
        <v>0</v>
      </c>
      <c r="BL154" s="17" t="s">
        <v>253</v>
      </c>
      <c r="BM154" s="28" t="s">
        <v>386</v>
      </c>
    </row>
    <row r="155" spans="2:65" s="1" customFormat="1" ht="33" customHeight="1" x14ac:dyDescent="0.2">
      <c r="B155" s="50"/>
      <c r="C155" s="143" t="s">
        <v>312</v>
      </c>
      <c r="D155" s="143" t="s">
        <v>248</v>
      </c>
      <c r="E155" s="144" t="s">
        <v>317</v>
      </c>
      <c r="F155" s="145" t="s">
        <v>318</v>
      </c>
      <c r="G155" s="146" t="s">
        <v>319</v>
      </c>
      <c r="H155" s="147">
        <v>54.72</v>
      </c>
      <c r="I155" s="27"/>
      <c r="J155" s="148">
        <f>ROUND(I155*H155,0)</f>
        <v>0</v>
      </c>
      <c r="K155" s="145" t="s">
        <v>1</v>
      </c>
      <c r="L155" s="50"/>
      <c r="M155" s="149" t="s">
        <v>1</v>
      </c>
      <c r="N155" s="150" t="s">
        <v>42</v>
      </c>
      <c r="P155" s="151">
        <f>O155*H155</f>
        <v>0</v>
      </c>
      <c r="Q155" s="151">
        <v>0</v>
      </c>
      <c r="R155" s="151">
        <f>Q155*H155</f>
        <v>0</v>
      </c>
      <c r="S155" s="151">
        <v>0</v>
      </c>
      <c r="T155" s="152">
        <f>S155*H155</f>
        <v>0</v>
      </c>
      <c r="AR155" s="28" t="s">
        <v>253</v>
      </c>
      <c r="AT155" s="28" t="s">
        <v>248</v>
      </c>
      <c r="AU155" s="28" t="s">
        <v>86</v>
      </c>
      <c r="AY155" s="17" t="s">
        <v>246</v>
      </c>
      <c r="BE155" s="29">
        <f>IF(N155="základní",J155,0)</f>
        <v>0</v>
      </c>
      <c r="BF155" s="29">
        <f>IF(N155="snížená",J155,0)</f>
        <v>0</v>
      </c>
      <c r="BG155" s="29">
        <f>IF(N155="zákl. přenesená",J155,0)</f>
        <v>0</v>
      </c>
      <c r="BH155" s="29">
        <f>IF(N155="sníž. přenesená",J155,0)</f>
        <v>0</v>
      </c>
      <c r="BI155" s="29">
        <f>IF(N155="nulová",J155,0)</f>
        <v>0</v>
      </c>
      <c r="BJ155" s="17" t="s">
        <v>8</v>
      </c>
      <c r="BK155" s="29">
        <f>ROUND(I155*H155,0)</f>
        <v>0</v>
      </c>
      <c r="BL155" s="17" t="s">
        <v>253</v>
      </c>
      <c r="BM155" s="28" t="s">
        <v>400</v>
      </c>
    </row>
    <row r="156" spans="2:65" s="12" customFormat="1" x14ac:dyDescent="0.2">
      <c r="B156" s="153"/>
      <c r="D156" s="154" t="s">
        <v>255</v>
      </c>
      <c r="E156" s="30" t="s">
        <v>1</v>
      </c>
      <c r="F156" s="155" t="s">
        <v>1772</v>
      </c>
      <c r="H156" s="156">
        <v>54.72</v>
      </c>
      <c r="L156" s="153"/>
      <c r="M156" s="157"/>
      <c r="T156" s="158"/>
      <c r="AT156" s="30" t="s">
        <v>255</v>
      </c>
      <c r="AU156" s="30" t="s">
        <v>86</v>
      </c>
      <c r="AV156" s="12" t="s">
        <v>86</v>
      </c>
      <c r="AW156" s="12" t="s">
        <v>33</v>
      </c>
      <c r="AX156" s="12" t="s">
        <v>77</v>
      </c>
      <c r="AY156" s="30" t="s">
        <v>246</v>
      </c>
    </row>
    <row r="157" spans="2:65" s="14" customFormat="1" x14ac:dyDescent="0.2">
      <c r="B157" s="164"/>
      <c r="D157" s="154" t="s">
        <v>255</v>
      </c>
      <c r="E157" s="33" t="s">
        <v>1</v>
      </c>
      <c r="F157" s="165" t="s">
        <v>301</v>
      </c>
      <c r="H157" s="166">
        <v>54.72</v>
      </c>
      <c r="L157" s="164"/>
      <c r="M157" s="167"/>
      <c r="T157" s="168"/>
      <c r="AT157" s="33" t="s">
        <v>255</v>
      </c>
      <c r="AU157" s="33" t="s">
        <v>86</v>
      </c>
      <c r="AV157" s="14" t="s">
        <v>253</v>
      </c>
      <c r="AW157" s="14" t="s">
        <v>33</v>
      </c>
      <c r="AX157" s="14" t="s">
        <v>8</v>
      </c>
      <c r="AY157" s="33" t="s">
        <v>246</v>
      </c>
    </row>
    <row r="158" spans="2:65" s="1" customFormat="1" ht="16.5" customHeight="1" x14ac:dyDescent="0.2">
      <c r="B158" s="50"/>
      <c r="C158" s="143" t="s">
        <v>82</v>
      </c>
      <c r="D158" s="143" t="s">
        <v>248</v>
      </c>
      <c r="E158" s="144" t="s">
        <v>1773</v>
      </c>
      <c r="F158" s="145" t="s">
        <v>1774</v>
      </c>
      <c r="G158" s="146" t="s">
        <v>280</v>
      </c>
      <c r="H158" s="147">
        <v>30.4</v>
      </c>
      <c r="I158" s="27"/>
      <c r="J158" s="148">
        <f>ROUND(I158*H158,0)</f>
        <v>0</v>
      </c>
      <c r="K158" s="145" t="s">
        <v>1</v>
      </c>
      <c r="L158" s="50"/>
      <c r="M158" s="149" t="s">
        <v>1</v>
      </c>
      <c r="N158" s="150" t="s">
        <v>42</v>
      </c>
      <c r="P158" s="151">
        <f>O158*H158</f>
        <v>0</v>
      </c>
      <c r="Q158" s="151">
        <v>0</v>
      </c>
      <c r="R158" s="151">
        <f>Q158*H158</f>
        <v>0</v>
      </c>
      <c r="S158" s="151">
        <v>0</v>
      </c>
      <c r="T158" s="152">
        <f>S158*H158</f>
        <v>0</v>
      </c>
      <c r="AR158" s="28" t="s">
        <v>253</v>
      </c>
      <c r="AT158" s="28" t="s">
        <v>248</v>
      </c>
      <c r="AU158" s="28" t="s">
        <v>86</v>
      </c>
      <c r="AY158" s="17" t="s">
        <v>246</v>
      </c>
      <c r="BE158" s="29">
        <f>IF(N158="základní",J158,0)</f>
        <v>0</v>
      </c>
      <c r="BF158" s="29">
        <f>IF(N158="snížená",J158,0)</f>
        <v>0</v>
      </c>
      <c r="BG158" s="29">
        <f>IF(N158="zákl. přenesená",J158,0)</f>
        <v>0</v>
      </c>
      <c r="BH158" s="29">
        <f>IF(N158="sníž. přenesená",J158,0)</f>
        <v>0</v>
      </c>
      <c r="BI158" s="29">
        <f>IF(N158="nulová",J158,0)</f>
        <v>0</v>
      </c>
      <c r="BJ158" s="17" t="s">
        <v>8</v>
      </c>
      <c r="BK158" s="29">
        <f>ROUND(I158*H158,0)</f>
        <v>0</v>
      </c>
      <c r="BL158" s="17" t="s">
        <v>253</v>
      </c>
      <c r="BM158" s="28" t="s">
        <v>415</v>
      </c>
    </row>
    <row r="159" spans="2:65" s="1" customFormat="1" ht="24.2" customHeight="1" x14ac:dyDescent="0.2">
      <c r="B159" s="50"/>
      <c r="C159" s="143" t="s">
        <v>9</v>
      </c>
      <c r="D159" s="143" t="s">
        <v>248</v>
      </c>
      <c r="E159" s="144" t="s">
        <v>1775</v>
      </c>
      <c r="F159" s="145" t="s">
        <v>1776</v>
      </c>
      <c r="G159" s="146" t="s">
        <v>280</v>
      </c>
      <c r="H159" s="147">
        <v>33.533000000000001</v>
      </c>
      <c r="I159" s="27"/>
      <c r="J159" s="148">
        <f>ROUND(I159*H159,0)</f>
        <v>0</v>
      </c>
      <c r="K159" s="145" t="s">
        <v>1</v>
      </c>
      <c r="L159" s="50"/>
      <c r="M159" s="149" t="s">
        <v>1</v>
      </c>
      <c r="N159" s="150" t="s">
        <v>42</v>
      </c>
      <c r="P159" s="151">
        <f>O159*H159</f>
        <v>0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AR159" s="28" t="s">
        <v>253</v>
      </c>
      <c r="AT159" s="28" t="s">
        <v>248</v>
      </c>
      <c r="AU159" s="28" t="s">
        <v>86</v>
      </c>
      <c r="AY159" s="17" t="s">
        <v>246</v>
      </c>
      <c r="BE159" s="29">
        <f>IF(N159="základní",J159,0)</f>
        <v>0</v>
      </c>
      <c r="BF159" s="29">
        <f>IF(N159="snížená",J159,0)</f>
        <v>0</v>
      </c>
      <c r="BG159" s="29">
        <f>IF(N159="zákl. přenesená",J159,0)</f>
        <v>0</v>
      </c>
      <c r="BH159" s="29">
        <f>IF(N159="sníž. přenesená",J159,0)</f>
        <v>0</v>
      </c>
      <c r="BI159" s="29">
        <f>IF(N159="nulová",J159,0)</f>
        <v>0</v>
      </c>
      <c r="BJ159" s="17" t="s">
        <v>8</v>
      </c>
      <c r="BK159" s="29">
        <f>ROUND(I159*H159,0)</f>
        <v>0</v>
      </c>
      <c r="BL159" s="17" t="s">
        <v>253</v>
      </c>
      <c r="BM159" s="28" t="s">
        <v>424</v>
      </c>
    </row>
    <row r="160" spans="2:65" s="12" customFormat="1" x14ac:dyDescent="0.2">
      <c r="B160" s="153"/>
      <c r="D160" s="154" t="s">
        <v>255</v>
      </c>
      <c r="E160" s="30" t="s">
        <v>1</v>
      </c>
      <c r="F160" s="155" t="s">
        <v>1777</v>
      </c>
      <c r="H160" s="156">
        <v>33.533000000000001</v>
      </c>
      <c r="L160" s="153"/>
      <c r="M160" s="157"/>
      <c r="T160" s="158"/>
      <c r="AT160" s="30" t="s">
        <v>255</v>
      </c>
      <c r="AU160" s="30" t="s">
        <v>86</v>
      </c>
      <c r="AV160" s="12" t="s">
        <v>86</v>
      </c>
      <c r="AW160" s="12" t="s">
        <v>33</v>
      </c>
      <c r="AX160" s="12" t="s">
        <v>77</v>
      </c>
      <c r="AY160" s="30" t="s">
        <v>246</v>
      </c>
    </row>
    <row r="161" spans="2:65" s="14" customFormat="1" x14ac:dyDescent="0.2">
      <c r="B161" s="164"/>
      <c r="D161" s="154" t="s">
        <v>255</v>
      </c>
      <c r="E161" s="33" t="s">
        <v>1</v>
      </c>
      <c r="F161" s="165" t="s">
        <v>301</v>
      </c>
      <c r="H161" s="166">
        <v>33.533000000000001</v>
      </c>
      <c r="L161" s="164"/>
      <c r="M161" s="167"/>
      <c r="T161" s="168"/>
      <c r="AT161" s="33" t="s">
        <v>255</v>
      </c>
      <c r="AU161" s="33" t="s">
        <v>86</v>
      </c>
      <c r="AV161" s="14" t="s">
        <v>253</v>
      </c>
      <c r="AW161" s="14" t="s">
        <v>33</v>
      </c>
      <c r="AX161" s="14" t="s">
        <v>8</v>
      </c>
      <c r="AY161" s="33" t="s">
        <v>246</v>
      </c>
    </row>
    <row r="162" spans="2:65" s="11" customFormat="1" ht="22.9" customHeight="1" x14ac:dyDescent="0.2">
      <c r="B162" s="135"/>
      <c r="D162" s="24" t="s">
        <v>76</v>
      </c>
      <c r="E162" s="141" t="s">
        <v>253</v>
      </c>
      <c r="F162" s="141" t="s">
        <v>583</v>
      </c>
      <c r="J162" s="142">
        <f>BK162</f>
        <v>0</v>
      </c>
      <c r="L162" s="135"/>
      <c r="M162" s="138"/>
      <c r="P162" s="139">
        <f>SUM(P163:P169)</f>
        <v>0</v>
      </c>
      <c r="R162" s="139">
        <f>SUM(R163:R169)</f>
        <v>0</v>
      </c>
      <c r="T162" s="140">
        <f>SUM(T163:T169)</f>
        <v>0</v>
      </c>
      <c r="AR162" s="24" t="s">
        <v>8</v>
      </c>
      <c r="AT162" s="25" t="s">
        <v>76</v>
      </c>
      <c r="AU162" s="25" t="s">
        <v>8</v>
      </c>
      <c r="AY162" s="24" t="s">
        <v>246</v>
      </c>
      <c r="BK162" s="26">
        <f>SUM(BK163:BK169)</f>
        <v>0</v>
      </c>
    </row>
    <row r="163" spans="2:65" s="1" customFormat="1" ht="21.75" customHeight="1" x14ac:dyDescent="0.2">
      <c r="B163" s="50"/>
      <c r="C163" s="143" t="s">
        <v>89</v>
      </c>
      <c r="D163" s="143" t="s">
        <v>248</v>
      </c>
      <c r="E163" s="144" t="s">
        <v>1778</v>
      </c>
      <c r="F163" s="145" t="s">
        <v>1779</v>
      </c>
      <c r="G163" s="146" t="s">
        <v>280</v>
      </c>
      <c r="H163" s="147">
        <v>30.4</v>
      </c>
      <c r="I163" s="27"/>
      <c r="J163" s="148">
        <f>ROUND(I163*H163,0)</f>
        <v>0</v>
      </c>
      <c r="K163" s="145" t="s">
        <v>1</v>
      </c>
      <c r="L163" s="50"/>
      <c r="M163" s="149" t="s">
        <v>1</v>
      </c>
      <c r="N163" s="150" t="s">
        <v>42</v>
      </c>
      <c r="P163" s="151">
        <f>O163*H163</f>
        <v>0</v>
      </c>
      <c r="Q163" s="151">
        <v>0</v>
      </c>
      <c r="R163" s="151">
        <f>Q163*H163</f>
        <v>0</v>
      </c>
      <c r="S163" s="151">
        <v>0</v>
      </c>
      <c r="T163" s="152">
        <f>S163*H163</f>
        <v>0</v>
      </c>
      <c r="AR163" s="28" t="s">
        <v>253</v>
      </c>
      <c r="AT163" s="28" t="s">
        <v>248</v>
      </c>
      <c r="AU163" s="28" t="s">
        <v>86</v>
      </c>
      <c r="AY163" s="17" t="s">
        <v>246</v>
      </c>
      <c r="BE163" s="29">
        <f>IF(N163="základní",J163,0)</f>
        <v>0</v>
      </c>
      <c r="BF163" s="29">
        <f>IF(N163="snížená",J163,0)</f>
        <v>0</v>
      </c>
      <c r="BG163" s="29">
        <f>IF(N163="zákl. přenesená",J163,0)</f>
        <v>0</v>
      </c>
      <c r="BH163" s="29">
        <f>IF(N163="sníž. přenesená",J163,0)</f>
        <v>0</v>
      </c>
      <c r="BI163" s="29">
        <f>IF(N163="nulová",J163,0)</f>
        <v>0</v>
      </c>
      <c r="BJ163" s="17" t="s">
        <v>8</v>
      </c>
      <c r="BK163" s="29">
        <f>ROUND(I163*H163,0)</f>
        <v>0</v>
      </c>
      <c r="BL163" s="17" t="s">
        <v>253</v>
      </c>
      <c r="BM163" s="28" t="s">
        <v>433</v>
      </c>
    </row>
    <row r="164" spans="2:65" s="12" customFormat="1" x14ac:dyDescent="0.2">
      <c r="B164" s="153"/>
      <c r="D164" s="154" t="s">
        <v>255</v>
      </c>
      <c r="E164" s="30" t="s">
        <v>1</v>
      </c>
      <c r="F164" s="155" t="s">
        <v>1780</v>
      </c>
      <c r="H164" s="156">
        <v>0.32</v>
      </c>
      <c r="L164" s="153"/>
      <c r="M164" s="157"/>
      <c r="T164" s="158"/>
      <c r="AT164" s="30" t="s">
        <v>255</v>
      </c>
      <c r="AU164" s="30" t="s">
        <v>86</v>
      </c>
      <c r="AV164" s="12" t="s">
        <v>86</v>
      </c>
      <c r="AW164" s="12" t="s">
        <v>33</v>
      </c>
      <c r="AX164" s="12" t="s">
        <v>77</v>
      </c>
      <c r="AY164" s="30" t="s">
        <v>246</v>
      </c>
    </row>
    <row r="165" spans="2:65" s="12" customFormat="1" x14ac:dyDescent="0.2">
      <c r="B165" s="153"/>
      <c r="D165" s="154" t="s">
        <v>255</v>
      </c>
      <c r="E165" s="30" t="s">
        <v>1</v>
      </c>
      <c r="F165" s="155" t="s">
        <v>1781</v>
      </c>
      <c r="H165" s="156">
        <v>0.32</v>
      </c>
      <c r="L165" s="153"/>
      <c r="M165" s="157"/>
      <c r="T165" s="158"/>
      <c r="AT165" s="30" t="s">
        <v>255</v>
      </c>
      <c r="AU165" s="30" t="s">
        <v>86</v>
      </c>
      <c r="AV165" s="12" t="s">
        <v>86</v>
      </c>
      <c r="AW165" s="12" t="s">
        <v>33</v>
      </c>
      <c r="AX165" s="12" t="s">
        <v>77</v>
      </c>
      <c r="AY165" s="30" t="s">
        <v>246</v>
      </c>
    </row>
    <row r="166" spans="2:65" s="12" customFormat="1" x14ac:dyDescent="0.2">
      <c r="B166" s="153"/>
      <c r="D166" s="154" t="s">
        <v>255</v>
      </c>
      <c r="E166" s="30" t="s">
        <v>1</v>
      </c>
      <c r="F166" s="155" t="s">
        <v>1782</v>
      </c>
      <c r="H166" s="156">
        <v>10.32</v>
      </c>
      <c r="L166" s="153"/>
      <c r="M166" s="157"/>
      <c r="T166" s="158"/>
      <c r="AT166" s="30" t="s">
        <v>255</v>
      </c>
      <c r="AU166" s="30" t="s">
        <v>86</v>
      </c>
      <c r="AV166" s="12" t="s">
        <v>86</v>
      </c>
      <c r="AW166" s="12" t="s">
        <v>33</v>
      </c>
      <c r="AX166" s="12" t="s">
        <v>77</v>
      </c>
      <c r="AY166" s="30" t="s">
        <v>246</v>
      </c>
    </row>
    <row r="167" spans="2:65" s="12" customFormat="1" x14ac:dyDescent="0.2">
      <c r="B167" s="153"/>
      <c r="D167" s="154" t="s">
        <v>255</v>
      </c>
      <c r="E167" s="30" t="s">
        <v>1</v>
      </c>
      <c r="F167" s="155" t="s">
        <v>1783</v>
      </c>
      <c r="H167" s="156">
        <v>6.24</v>
      </c>
      <c r="L167" s="153"/>
      <c r="M167" s="157"/>
      <c r="T167" s="158"/>
      <c r="AT167" s="30" t="s">
        <v>255</v>
      </c>
      <c r="AU167" s="30" t="s">
        <v>86</v>
      </c>
      <c r="AV167" s="12" t="s">
        <v>86</v>
      </c>
      <c r="AW167" s="12" t="s">
        <v>33</v>
      </c>
      <c r="AX167" s="12" t="s">
        <v>77</v>
      </c>
      <c r="AY167" s="30" t="s">
        <v>246</v>
      </c>
    </row>
    <row r="168" spans="2:65" s="12" customFormat="1" x14ac:dyDescent="0.2">
      <c r="B168" s="153"/>
      <c r="D168" s="154" t="s">
        <v>255</v>
      </c>
      <c r="E168" s="30" t="s">
        <v>1</v>
      </c>
      <c r="F168" s="155" t="s">
        <v>1784</v>
      </c>
      <c r="H168" s="156">
        <v>13.2</v>
      </c>
      <c r="L168" s="153"/>
      <c r="M168" s="157"/>
      <c r="T168" s="158"/>
      <c r="AT168" s="30" t="s">
        <v>255</v>
      </c>
      <c r="AU168" s="30" t="s">
        <v>86</v>
      </c>
      <c r="AV168" s="12" t="s">
        <v>86</v>
      </c>
      <c r="AW168" s="12" t="s">
        <v>33</v>
      </c>
      <c r="AX168" s="12" t="s">
        <v>77</v>
      </c>
      <c r="AY168" s="30" t="s">
        <v>246</v>
      </c>
    </row>
    <row r="169" spans="2:65" s="14" customFormat="1" x14ac:dyDescent="0.2">
      <c r="B169" s="164"/>
      <c r="D169" s="154" t="s">
        <v>255</v>
      </c>
      <c r="E169" s="33" t="s">
        <v>1</v>
      </c>
      <c r="F169" s="165" t="s">
        <v>301</v>
      </c>
      <c r="H169" s="166">
        <v>30.400000000000002</v>
      </c>
      <c r="L169" s="164"/>
      <c r="M169" s="167"/>
      <c r="T169" s="168"/>
      <c r="AT169" s="33" t="s">
        <v>255</v>
      </c>
      <c r="AU169" s="33" t="s">
        <v>86</v>
      </c>
      <c r="AV169" s="14" t="s">
        <v>253</v>
      </c>
      <c r="AW169" s="14" t="s">
        <v>33</v>
      </c>
      <c r="AX169" s="14" t="s">
        <v>8</v>
      </c>
      <c r="AY169" s="33" t="s">
        <v>246</v>
      </c>
    </row>
    <row r="170" spans="2:65" s="11" customFormat="1" ht="22.9" customHeight="1" x14ac:dyDescent="0.2">
      <c r="B170" s="135"/>
      <c r="D170" s="24" t="s">
        <v>76</v>
      </c>
      <c r="E170" s="141" t="s">
        <v>302</v>
      </c>
      <c r="F170" s="141" t="s">
        <v>1785</v>
      </c>
      <c r="J170" s="142">
        <f>BK170</f>
        <v>0</v>
      </c>
      <c r="L170" s="135"/>
      <c r="M170" s="138"/>
      <c r="P170" s="139">
        <f>P171</f>
        <v>0</v>
      </c>
      <c r="R170" s="139">
        <f>R171</f>
        <v>0</v>
      </c>
      <c r="T170" s="140">
        <f>T171</f>
        <v>0</v>
      </c>
      <c r="AR170" s="24" t="s">
        <v>8</v>
      </c>
      <c r="AT170" s="25" t="s">
        <v>76</v>
      </c>
      <c r="AU170" s="25" t="s">
        <v>8</v>
      </c>
      <c r="AY170" s="24" t="s">
        <v>246</v>
      </c>
      <c r="BK170" s="26">
        <f>BK171</f>
        <v>0</v>
      </c>
    </row>
    <row r="171" spans="2:65" s="1" customFormat="1" ht="33" customHeight="1" x14ac:dyDescent="0.2">
      <c r="B171" s="50"/>
      <c r="C171" s="143" t="s">
        <v>92</v>
      </c>
      <c r="D171" s="143" t="s">
        <v>248</v>
      </c>
      <c r="E171" s="144" t="s">
        <v>1786</v>
      </c>
      <c r="F171" s="145" t="s">
        <v>1787</v>
      </c>
      <c r="G171" s="146" t="s">
        <v>1788</v>
      </c>
      <c r="H171" s="147">
        <v>2</v>
      </c>
      <c r="I171" s="27"/>
      <c r="J171" s="148">
        <f>ROUND(I171*H171,0)</f>
        <v>0</v>
      </c>
      <c r="K171" s="145" t="s">
        <v>1</v>
      </c>
      <c r="L171" s="50"/>
      <c r="M171" s="149" t="s">
        <v>1</v>
      </c>
      <c r="N171" s="150" t="s">
        <v>42</v>
      </c>
      <c r="P171" s="151">
        <f>O171*H171</f>
        <v>0</v>
      </c>
      <c r="Q171" s="151">
        <v>0</v>
      </c>
      <c r="R171" s="151">
        <f>Q171*H171</f>
        <v>0</v>
      </c>
      <c r="S171" s="151">
        <v>0</v>
      </c>
      <c r="T171" s="152">
        <f>S171*H171</f>
        <v>0</v>
      </c>
      <c r="AR171" s="28" t="s">
        <v>253</v>
      </c>
      <c r="AT171" s="28" t="s">
        <v>248</v>
      </c>
      <c r="AU171" s="28" t="s">
        <v>86</v>
      </c>
      <c r="AY171" s="17" t="s">
        <v>246</v>
      </c>
      <c r="BE171" s="29">
        <f>IF(N171="základní",J171,0)</f>
        <v>0</v>
      </c>
      <c r="BF171" s="29">
        <f>IF(N171="snížená",J171,0)</f>
        <v>0</v>
      </c>
      <c r="BG171" s="29">
        <f>IF(N171="zákl. přenesená",J171,0)</f>
        <v>0</v>
      </c>
      <c r="BH171" s="29">
        <f>IF(N171="sníž. přenesená",J171,0)</f>
        <v>0</v>
      </c>
      <c r="BI171" s="29">
        <f>IF(N171="nulová",J171,0)</f>
        <v>0</v>
      </c>
      <c r="BJ171" s="17" t="s">
        <v>8</v>
      </c>
      <c r="BK171" s="29">
        <f>ROUND(I171*H171,0)</f>
        <v>0</v>
      </c>
      <c r="BL171" s="17" t="s">
        <v>253</v>
      </c>
      <c r="BM171" s="28" t="s">
        <v>452</v>
      </c>
    </row>
    <row r="172" spans="2:65" s="11" customFormat="1" ht="22.9" customHeight="1" x14ac:dyDescent="0.2">
      <c r="B172" s="135"/>
      <c r="D172" s="24" t="s">
        <v>76</v>
      </c>
      <c r="E172" s="141" t="s">
        <v>1319</v>
      </c>
      <c r="F172" s="141" t="s">
        <v>1320</v>
      </c>
      <c r="J172" s="142">
        <f>BK172</f>
        <v>0</v>
      </c>
      <c r="L172" s="135"/>
      <c r="M172" s="138"/>
      <c r="P172" s="139">
        <f>P173</f>
        <v>0</v>
      </c>
      <c r="R172" s="139">
        <f>R173</f>
        <v>0</v>
      </c>
      <c r="T172" s="140">
        <f>T173</f>
        <v>0</v>
      </c>
      <c r="AR172" s="24" t="s">
        <v>8</v>
      </c>
      <c r="AT172" s="25" t="s">
        <v>76</v>
      </c>
      <c r="AU172" s="25" t="s">
        <v>8</v>
      </c>
      <c r="AY172" s="24" t="s">
        <v>246</v>
      </c>
      <c r="BK172" s="26">
        <f>BK173</f>
        <v>0</v>
      </c>
    </row>
    <row r="173" spans="2:65" s="1" customFormat="1" ht="33" customHeight="1" x14ac:dyDescent="0.2">
      <c r="B173" s="50"/>
      <c r="C173" s="143" t="s">
        <v>95</v>
      </c>
      <c r="D173" s="143" t="s">
        <v>248</v>
      </c>
      <c r="E173" s="144" t="s">
        <v>1789</v>
      </c>
      <c r="F173" s="145" t="s">
        <v>1790</v>
      </c>
      <c r="G173" s="146" t="s">
        <v>319</v>
      </c>
      <c r="H173" s="147">
        <v>7.0000000000000001E-3</v>
      </c>
      <c r="I173" s="27"/>
      <c r="J173" s="148">
        <f>ROUND(I173*H173,0)</f>
        <v>0</v>
      </c>
      <c r="K173" s="145" t="s">
        <v>1</v>
      </c>
      <c r="L173" s="50"/>
      <c r="M173" s="149" t="s">
        <v>1</v>
      </c>
      <c r="N173" s="150" t="s">
        <v>42</v>
      </c>
      <c r="P173" s="151">
        <f>O173*H173</f>
        <v>0</v>
      </c>
      <c r="Q173" s="151">
        <v>0</v>
      </c>
      <c r="R173" s="151">
        <f>Q173*H173</f>
        <v>0</v>
      </c>
      <c r="S173" s="151">
        <v>0</v>
      </c>
      <c r="T173" s="152">
        <f>S173*H173</f>
        <v>0</v>
      </c>
      <c r="AR173" s="28" t="s">
        <v>253</v>
      </c>
      <c r="AT173" s="28" t="s">
        <v>248</v>
      </c>
      <c r="AU173" s="28" t="s">
        <v>86</v>
      </c>
      <c r="AY173" s="17" t="s">
        <v>246</v>
      </c>
      <c r="BE173" s="29">
        <f>IF(N173="základní",J173,0)</f>
        <v>0</v>
      </c>
      <c r="BF173" s="29">
        <f>IF(N173="snížená",J173,0)</f>
        <v>0</v>
      </c>
      <c r="BG173" s="29">
        <f>IF(N173="zákl. přenesená",J173,0)</f>
        <v>0</v>
      </c>
      <c r="BH173" s="29">
        <f>IF(N173="sníž. přenesená",J173,0)</f>
        <v>0</v>
      </c>
      <c r="BI173" s="29">
        <f>IF(N173="nulová",J173,0)</f>
        <v>0</v>
      </c>
      <c r="BJ173" s="17" t="s">
        <v>8</v>
      </c>
      <c r="BK173" s="29">
        <f>ROUND(I173*H173,0)</f>
        <v>0</v>
      </c>
      <c r="BL173" s="17" t="s">
        <v>253</v>
      </c>
      <c r="BM173" s="28" t="s">
        <v>462</v>
      </c>
    </row>
    <row r="174" spans="2:65" s="11" customFormat="1" ht="25.9" customHeight="1" x14ac:dyDescent="0.2">
      <c r="B174" s="135"/>
      <c r="D174" s="24" t="s">
        <v>76</v>
      </c>
      <c r="E174" s="136" t="s">
        <v>1325</v>
      </c>
      <c r="F174" s="136" t="s">
        <v>1326</v>
      </c>
      <c r="J174" s="137">
        <f>BK174</f>
        <v>0</v>
      </c>
      <c r="L174" s="135"/>
      <c r="M174" s="138"/>
      <c r="P174" s="139">
        <f>P175+P190+P212</f>
        <v>0</v>
      </c>
      <c r="R174" s="139">
        <f>R175+R190+R212</f>
        <v>0</v>
      </c>
      <c r="T174" s="140">
        <f>T175+T190+T212</f>
        <v>0</v>
      </c>
      <c r="AR174" s="24" t="s">
        <v>86</v>
      </c>
      <c r="AT174" s="25" t="s">
        <v>76</v>
      </c>
      <c r="AU174" s="25" t="s">
        <v>77</v>
      </c>
      <c r="AY174" s="24" t="s">
        <v>246</v>
      </c>
      <c r="BK174" s="26">
        <f>BK175+BK190+BK212</f>
        <v>0</v>
      </c>
    </row>
    <row r="175" spans="2:65" s="11" customFormat="1" ht="22.9" customHeight="1" x14ac:dyDescent="0.2">
      <c r="B175" s="135"/>
      <c r="D175" s="24" t="s">
        <v>76</v>
      </c>
      <c r="E175" s="141" t="s">
        <v>1791</v>
      </c>
      <c r="F175" s="141" t="s">
        <v>1792</v>
      </c>
      <c r="J175" s="142">
        <f>BK175</f>
        <v>0</v>
      </c>
      <c r="L175" s="135"/>
      <c r="M175" s="138"/>
      <c r="P175" s="139">
        <f>SUM(P176:P189)</f>
        <v>0</v>
      </c>
      <c r="R175" s="139">
        <f>SUM(R176:R189)</f>
        <v>0</v>
      </c>
      <c r="T175" s="140">
        <f>SUM(T176:T189)</f>
        <v>0</v>
      </c>
      <c r="AR175" s="24" t="s">
        <v>86</v>
      </c>
      <c r="AT175" s="25" t="s">
        <v>76</v>
      </c>
      <c r="AU175" s="25" t="s">
        <v>8</v>
      </c>
      <c r="AY175" s="24" t="s">
        <v>246</v>
      </c>
      <c r="BK175" s="26">
        <f>SUM(BK176:BK189)</f>
        <v>0</v>
      </c>
    </row>
    <row r="176" spans="2:65" s="1" customFormat="1" ht="16.5" customHeight="1" x14ac:dyDescent="0.2">
      <c r="B176" s="50"/>
      <c r="C176" s="143" t="s">
        <v>364</v>
      </c>
      <c r="D176" s="143" t="s">
        <v>248</v>
      </c>
      <c r="E176" s="144" t="s">
        <v>1793</v>
      </c>
      <c r="F176" s="145" t="s">
        <v>1794</v>
      </c>
      <c r="G176" s="146" t="s">
        <v>274</v>
      </c>
      <c r="H176" s="147">
        <v>5</v>
      </c>
      <c r="I176" s="27"/>
      <c r="J176" s="148">
        <f t="shared" ref="J176:J189" si="0">ROUND(I176*H176,0)</f>
        <v>0</v>
      </c>
      <c r="K176" s="145" t="s">
        <v>1</v>
      </c>
      <c r="L176" s="50"/>
      <c r="M176" s="149" t="s">
        <v>1</v>
      </c>
      <c r="N176" s="150" t="s">
        <v>42</v>
      </c>
      <c r="P176" s="151">
        <f t="shared" ref="P176:P189" si="1">O176*H176</f>
        <v>0</v>
      </c>
      <c r="Q176" s="151">
        <v>0</v>
      </c>
      <c r="R176" s="151">
        <f t="shared" ref="R176:R189" si="2">Q176*H176</f>
        <v>0</v>
      </c>
      <c r="S176" s="151">
        <v>0</v>
      </c>
      <c r="T176" s="152">
        <f t="shared" ref="T176:T189" si="3">S176*H176</f>
        <v>0</v>
      </c>
      <c r="AR176" s="28" t="s">
        <v>364</v>
      </c>
      <c r="AT176" s="28" t="s">
        <v>248</v>
      </c>
      <c r="AU176" s="28" t="s">
        <v>86</v>
      </c>
      <c r="AY176" s="17" t="s">
        <v>246</v>
      </c>
      <c r="BE176" s="29">
        <f t="shared" ref="BE176:BE189" si="4">IF(N176="základní",J176,0)</f>
        <v>0</v>
      </c>
      <c r="BF176" s="29">
        <f t="shared" ref="BF176:BF189" si="5">IF(N176="snížená",J176,0)</f>
        <v>0</v>
      </c>
      <c r="BG176" s="29">
        <f t="shared" ref="BG176:BG189" si="6">IF(N176="zákl. přenesená",J176,0)</f>
        <v>0</v>
      </c>
      <c r="BH176" s="29">
        <f t="shared" ref="BH176:BH189" si="7">IF(N176="sníž. přenesená",J176,0)</f>
        <v>0</v>
      </c>
      <c r="BI176" s="29">
        <f t="shared" ref="BI176:BI189" si="8">IF(N176="nulová",J176,0)</f>
        <v>0</v>
      </c>
      <c r="BJ176" s="17" t="s">
        <v>8</v>
      </c>
      <c r="BK176" s="29">
        <f t="shared" ref="BK176:BK189" si="9">ROUND(I176*H176,0)</f>
        <v>0</v>
      </c>
      <c r="BL176" s="17" t="s">
        <v>364</v>
      </c>
      <c r="BM176" s="28" t="s">
        <v>470</v>
      </c>
    </row>
    <row r="177" spans="2:65" s="1" customFormat="1" ht="16.5" customHeight="1" x14ac:dyDescent="0.2">
      <c r="B177" s="50"/>
      <c r="C177" s="143" t="s">
        <v>382</v>
      </c>
      <c r="D177" s="143" t="s">
        <v>248</v>
      </c>
      <c r="E177" s="144" t="s">
        <v>1795</v>
      </c>
      <c r="F177" s="145" t="s">
        <v>1796</v>
      </c>
      <c r="G177" s="146" t="s">
        <v>274</v>
      </c>
      <c r="H177" s="147">
        <v>10</v>
      </c>
      <c r="I177" s="27"/>
      <c r="J177" s="148">
        <f t="shared" si="0"/>
        <v>0</v>
      </c>
      <c r="K177" s="145" t="s">
        <v>1</v>
      </c>
      <c r="L177" s="50"/>
      <c r="M177" s="149" t="s">
        <v>1</v>
      </c>
      <c r="N177" s="150" t="s">
        <v>42</v>
      </c>
      <c r="P177" s="151">
        <f t="shared" si="1"/>
        <v>0</v>
      </c>
      <c r="Q177" s="151">
        <v>0</v>
      </c>
      <c r="R177" s="151">
        <f t="shared" si="2"/>
        <v>0</v>
      </c>
      <c r="S177" s="151">
        <v>0</v>
      </c>
      <c r="T177" s="152">
        <f t="shared" si="3"/>
        <v>0</v>
      </c>
      <c r="AR177" s="28" t="s">
        <v>364</v>
      </c>
      <c r="AT177" s="28" t="s">
        <v>248</v>
      </c>
      <c r="AU177" s="28" t="s">
        <v>86</v>
      </c>
      <c r="AY177" s="17" t="s">
        <v>246</v>
      </c>
      <c r="BE177" s="29">
        <f t="shared" si="4"/>
        <v>0</v>
      </c>
      <c r="BF177" s="29">
        <f t="shared" si="5"/>
        <v>0</v>
      </c>
      <c r="BG177" s="29">
        <f t="shared" si="6"/>
        <v>0</v>
      </c>
      <c r="BH177" s="29">
        <f t="shared" si="7"/>
        <v>0</v>
      </c>
      <c r="BI177" s="29">
        <f t="shared" si="8"/>
        <v>0</v>
      </c>
      <c r="BJ177" s="17" t="s">
        <v>8</v>
      </c>
      <c r="BK177" s="29">
        <f t="shared" si="9"/>
        <v>0</v>
      </c>
      <c r="BL177" s="17" t="s">
        <v>364</v>
      </c>
      <c r="BM177" s="28" t="s">
        <v>481</v>
      </c>
    </row>
    <row r="178" spans="2:65" s="1" customFormat="1" ht="21.75" customHeight="1" x14ac:dyDescent="0.2">
      <c r="B178" s="50"/>
      <c r="C178" s="143" t="s">
        <v>386</v>
      </c>
      <c r="D178" s="143" t="s">
        <v>248</v>
      </c>
      <c r="E178" s="144" t="s">
        <v>1797</v>
      </c>
      <c r="F178" s="145" t="s">
        <v>1798</v>
      </c>
      <c r="G178" s="146" t="s">
        <v>274</v>
      </c>
      <c r="H178" s="147">
        <v>85</v>
      </c>
      <c r="I178" s="27"/>
      <c r="J178" s="148">
        <f t="shared" si="0"/>
        <v>0</v>
      </c>
      <c r="K178" s="145" t="s">
        <v>1</v>
      </c>
      <c r="L178" s="50"/>
      <c r="M178" s="149" t="s">
        <v>1</v>
      </c>
      <c r="N178" s="150" t="s">
        <v>42</v>
      </c>
      <c r="P178" s="151">
        <f t="shared" si="1"/>
        <v>0</v>
      </c>
      <c r="Q178" s="151">
        <v>0</v>
      </c>
      <c r="R178" s="151">
        <f t="shared" si="2"/>
        <v>0</v>
      </c>
      <c r="S178" s="151">
        <v>0</v>
      </c>
      <c r="T178" s="152">
        <f t="shared" si="3"/>
        <v>0</v>
      </c>
      <c r="AR178" s="28" t="s">
        <v>364</v>
      </c>
      <c r="AT178" s="28" t="s">
        <v>248</v>
      </c>
      <c r="AU178" s="28" t="s">
        <v>86</v>
      </c>
      <c r="AY178" s="17" t="s">
        <v>246</v>
      </c>
      <c r="BE178" s="29">
        <f t="shared" si="4"/>
        <v>0</v>
      </c>
      <c r="BF178" s="29">
        <f t="shared" si="5"/>
        <v>0</v>
      </c>
      <c r="BG178" s="29">
        <f t="shared" si="6"/>
        <v>0</v>
      </c>
      <c r="BH178" s="29">
        <f t="shared" si="7"/>
        <v>0</v>
      </c>
      <c r="BI178" s="29">
        <f t="shared" si="8"/>
        <v>0</v>
      </c>
      <c r="BJ178" s="17" t="s">
        <v>8</v>
      </c>
      <c r="BK178" s="29">
        <f t="shared" si="9"/>
        <v>0</v>
      </c>
      <c r="BL178" s="17" t="s">
        <v>364</v>
      </c>
      <c r="BM178" s="28" t="s">
        <v>492</v>
      </c>
    </row>
    <row r="179" spans="2:65" s="1" customFormat="1" ht="21.75" customHeight="1" x14ac:dyDescent="0.2">
      <c r="B179" s="50"/>
      <c r="C179" s="143" t="s">
        <v>392</v>
      </c>
      <c r="D179" s="143" t="s">
        <v>248</v>
      </c>
      <c r="E179" s="144" t="s">
        <v>1799</v>
      </c>
      <c r="F179" s="145" t="s">
        <v>1800</v>
      </c>
      <c r="G179" s="146" t="s">
        <v>274</v>
      </c>
      <c r="H179" s="147">
        <v>27</v>
      </c>
      <c r="I179" s="27"/>
      <c r="J179" s="148">
        <f t="shared" si="0"/>
        <v>0</v>
      </c>
      <c r="K179" s="145" t="s">
        <v>1</v>
      </c>
      <c r="L179" s="50"/>
      <c r="M179" s="149" t="s">
        <v>1</v>
      </c>
      <c r="N179" s="150" t="s">
        <v>42</v>
      </c>
      <c r="P179" s="151">
        <f t="shared" si="1"/>
        <v>0</v>
      </c>
      <c r="Q179" s="151">
        <v>0</v>
      </c>
      <c r="R179" s="151">
        <f t="shared" si="2"/>
        <v>0</v>
      </c>
      <c r="S179" s="151">
        <v>0</v>
      </c>
      <c r="T179" s="152">
        <f t="shared" si="3"/>
        <v>0</v>
      </c>
      <c r="AR179" s="28" t="s">
        <v>364</v>
      </c>
      <c r="AT179" s="28" t="s">
        <v>248</v>
      </c>
      <c r="AU179" s="28" t="s">
        <v>86</v>
      </c>
      <c r="AY179" s="17" t="s">
        <v>246</v>
      </c>
      <c r="BE179" s="29">
        <f t="shared" si="4"/>
        <v>0</v>
      </c>
      <c r="BF179" s="29">
        <f t="shared" si="5"/>
        <v>0</v>
      </c>
      <c r="BG179" s="29">
        <f t="shared" si="6"/>
        <v>0</v>
      </c>
      <c r="BH179" s="29">
        <f t="shared" si="7"/>
        <v>0</v>
      </c>
      <c r="BI179" s="29">
        <f t="shared" si="8"/>
        <v>0</v>
      </c>
      <c r="BJ179" s="17" t="s">
        <v>8</v>
      </c>
      <c r="BK179" s="29">
        <f t="shared" si="9"/>
        <v>0</v>
      </c>
      <c r="BL179" s="17" t="s">
        <v>364</v>
      </c>
      <c r="BM179" s="28" t="s">
        <v>501</v>
      </c>
    </row>
    <row r="180" spans="2:65" s="1" customFormat="1" ht="21.75" customHeight="1" x14ac:dyDescent="0.2">
      <c r="B180" s="50"/>
      <c r="C180" s="143" t="s">
        <v>400</v>
      </c>
      <c r="D180" s="143" t="s">
        <v>248</v>
      </c>
      <c r="E180" s="144" t="s">
        <v>1801</v>
      </c>
      <c r="F180" s="145" t="s">
        <v>1802</v>
      </c>
      <c r="G180" s="146" t="s">
        <v>274</v>
      </c>
      <c r="H180" s="147">
        <v>30</v>
      </c>
      <c r="I180" s="27"/>
      <c r="J180" s="148">
        <f t="shared" si="0"/>
        <v>0</v>
      </c>
      <c r="K180" s="145" t="s">
        <v>1</v>
      </c>
      <c r="L180" s="50"/>
      <c r="M180" s="149" t="s">
        <v>1</v>
      </c>
      <c r="N180" s="150" t="s">
        <v>42</v>
      </c>
      <c r="P180" s="151">
        <f t="shared" si="1"/>
        <v>0</v>
      </c>
      <c r="Q180" s="151">
        <v>0</v>
      </c>
      <c r="R180" s="151">
        <f t="shared" si="2"/>
        <v>0</v>
      </c>
      <c r="S180" s="151">
        <v>0</v>
      </c>
      <c r="T180" s="152">
        <f t="shared" si="3"/>
        <v>0</v>
      </c>
      <c r="AR180" s="28" t="s">
        <v>364</v>
      </c>
      <c r="AT180" s="28" t="s">
        <v>248</v>
      </c>
      <c r="AU180" s="28" t="s">
        <v>86</v>
      </c>
      <c r="AY180" s="17" t="s">
        <v>246</v>
      </c>
      <c r="BE180" s="29">
        <f t="shared" si="4"/>
        <v>0</v>
      </c>
      <c r="BF180" s="29">
        <f t="shared" si="5"/>
        <v>0</v>
      </c>
      <c r="BG180" s="29">
        <f t="shared" si="6"/>
        <v>0</v>
      </c>
      <c r="BH180" s="29">
        <f t="shared" si="7"/>
        <v>0</v>
      </c>
      <c r="BI180" s="29">
        <f t="shared" si="8"/>
        <v>0</v>
      </c>
      <c r="BJ180" s="17" t="s">
        <v>8</v>
      </c>
      <c r="BK180" s="29">
        <f t="shared" si="9"/>
        <v>0</v>
      </c>
      <c r="BL180" s="17" t="s">
        <v>364</v>
      </c>
      <c r="BM180" s="28" t="s">
        <v>512</v>
      </c>
    </row>
    <row r="181" spans="2:65" s="1" customFormat="1" ht="21.75" customHeight="1" x14ac:dyDescent="0.2">
      <c r="B181" s="50"/>
      <c r="C181" s="143" t="s">
        <v>7</v>
      </c>
      <c r="D181" s="143" t="s">
        <v>248</v>
      </c>
      <c r="E181" s="144" t="s">
        <v>1803</v>
      </c>
      <c r="F181" s="145" t="s">
        <v>1804</v>
      </c>
      <c r="G181" s="146" t="s">
        <v>274</v>
      </c>
      <c r="H181" s="147">
        <v>4</v>
      </c>
      <c r="I181" s="27"/>
      <c r="J181" s="148">
        <f t="shared" si="0"/>
        <v>0</v>
      </c>
      <c r="K181" s="145" t="s">
        <v>1</v>
      </c>
      <c r="L181" s="50"/>
      <c r="M181" s="149" t="s">
        <v>1</v>
      </c>
      <c r="N181" s="150" t="s">
        <v>42</v>
      </c>
      <c r="P181" s="151">
        <f t="shared" si="1"/>
        <v>0</v>
      </c>
      <c r="Q181" s="151">
        <v>0</v>
      </c>
      <c r="R181" s="151">
        <f t="shared" si="2"/>
        <v>0</v>
      </c>
      <c r="S181" s="151">
        <v>0</v>
      </c>
      <c r="T181" s="152">
        <f t="shared" si="3"/>
        <v>0</v>
      </c>
      <c r="AR181" s="28" t="s">
        <v>364</v>
      </c>
      <c r="AT181" s="28" t="s">
        <v>248</v>
      </c>
      <c r="AU181" s="28" t="s">
        <v>86</v>
      </c>
      <c r="AY181" s="17" t="s">
        <v>246</v>
      </c>
      <c r="BE181" s="29">
        <f t="shared" si="4"/>
        <v>0</v>
      </c>
      <c r="BF181" s="29">
        <f t="shared" si="5"/>
        <v>0</v>
      </c>
      <c r="BG181" s="29">
        <f t="shared" si="6"/>
        <v>0</v>
      </c>
      <c r="BH181" s="29">
        <f t="shared" si="7"/>
        <v>0</v>
      </c>
      <c r="BI181" s="29">
        <f t="shared" si="8"/>
        <v>0</v>
      </c>
      <c r="BJ181" s="17" t="s">
        <v>8</v>
      </c>
      <c r="BK181" s="29">
        <f t="shared" si="9"/>
        <v>0</v>
      </c>
      <c r="BL181" s="17" t="s">
        <v>364</v>
      </c>
      <c r="BM181" s="28" t="s">
        <v>522</v>
      </c>
    </row>
    <row r="182" spans="2:65" s="1" customFormat="1" ht="16.5" customHeight="1" x14ac:dyDescent="0.2">
      <c r="B182" s="50"/>
      <c r="C182" s="143" t="s">
        <v>415</v>
      </c>
      <c r="D182" s="143" t="s">
        <v>248</v>
      </c>
      <c r="E182" s="144" t="s">
        <v>1805</v>
      </c>
      <c r="F182" s="145" t="s">
        <v>1806</v>
      </c>
      <c r="G182" s="146" t="s">
        <v>274</v>
      </c>
      <c r="H182" s="147">
        <v>6</v>
      </c>
      <c r="I182" s="27"/>
      <c r="J182" s="148">
        <f t="shared" si="0"/>
        <v>0</v>
      </c>
      <c r="K182" s="145" t="s">
        <v>1</v>
      </c>
      <c r="L182" s="50"/>
      <c r="M182" s="149" t="s">
        <v>1</v>
      </c>
      <c r="N182" s="150" t="s">
        <v>42</v>
      </c>
      <c r="P182" s="151">
        <f t="shared" si="1"/>
        <v>0</v>
      </c>
      <c r="Q182" s="151">
        <v>0</v>
      </c>
      <c r="R182" s="151">
        <f t="shared" si="2"/>
        <v>0</v>
      </c>
      <c r="S182" s="151">
        <v>0</v>
      </c>
      <c r="T182" s="152">
        <f t="shared" si="3"/>
        <v>0</v>
      </c>
      <c r="AR182" s="28" t="s">
        <v>364</v>
      </c>
      <c r="AT182" s="28" t="s">
        <v>248</v>
      </c>
      <c r="AU182" s="28" t="s">
        <v>86</v>
      </c>
      <c r="AY182" s="17" t="s">
        <v>246</v>
      </c>
      <c r="BE182" s="29">
        <f t="shared" si="4"/>
        <v>0</v>
      </c>
      <c r="BF182" s="29">
        <f t="shared" si="5"/>
        <v>0</v>
      </c>
      <c r="BG182" s="29">
        <f t="shared" si="6"/>
        <v>0</v>
      </c>
      <c r="BH182" s="29">
        <f t="shared" si="7"/>
        <v>0</v>
      </c>
      <c r="BI182" s="29">
        <f t="shared" si="8"/>
        <v>0</v>
      </c>
      <c r="BJ182" s="17" t="s">
        <v>8</v>
      </c>
      <c r="BK182" s="29">
        <f t="shared" si="9"/>
        <v>0</v>
      </c>
      <c r="BL182" s="17" t="s">
        <v>364</v>
      </c>
      <c r="BM182" s="28" t="s">
        <v>532</v>
      </c>
    </row>
    <row r="183" spans="2:65" s="1" customFormat="1" ht="24.2" customHeight="1" x14ac:dyDescent="0.2">
      <c r="B183" s="50"/>
      <c r="C183" s="143" t="s">
        <v>419</v>
      </c>
      <c r="D183" s="143" t="s">
        <v>248</v>
      </c>
      <c r="E183" s="144" t="s">
        <v>1807</v>
      </c>
      <c r="F183" s="145" t="s">
        <v>1808</v>
      </c>
      <c r="G183" s="146" t="s">
        <v>1809</v>
      </c>
      <c r="H183" s="147">
        <v>7</v>
      </c>
      <c r="I183" s="27"/>
      <c r="J183" s="148">
        <f t="shared" si="0"/>
        <v>0</v>
      </c>
      <c r="K183" s="145" t="s">
        <v>1</v>
      </c>
      <c r="L183" s="50"/>
      <c r="M183" s="149" t="s">
        <v>1</v>
      </c>
      <c r="N183" s="150" t="s">
        <v>42</v>
      </c>
      <c r="P183" s="151">
        <f t="shared" si="1"/>
        <v>0</v>
      </c>
      <c r="Q183" s="151">
        <v>0</v>
      </c>
      <c r="R183" s="151">
        <f t="shared" si="2"/>
        <v>0</v>
      </c>
      <c r="S183" s="151">
        <v>0</v>
      </c>
      <c r="T183" s="152">
        <f t="shared" si="3"/>
        <v>0</v>
      </c>
      <c r="AR183" s="28" t="s">
        <v>364</v>
      </c>
      <c r="AT183" s="28" t="s">
        <v>248</v>
      </c>
      <c r="AU183" s="28" t="s">
        <v>86</v>
      </c>
      <c r="AY183" s="17" t="s">
        <v>246</v>
      </c>
      <c r="BE183" s="29">
        <f t="shared" si="4"/>
        <v>0</v>
      </c>
      <c r="BF183" s="29">
        <f t="shared" si="5"/>
        <v>0</v>
      </c>
      <c r="BG183" s="29">
        <f t="shared" si="6"/>
        <v>0</v>
      </c>
      <c r="BH183" s="29">
        <f t="shared" si="7"/>
        <v>0</v>
      </c>
      <c r="BI183" s="29">
        <f t="shared" si="8"/>
        <v>0</v>
      </c>
      <c r="BJ183" s="17" t="s">
        <v>8</v>
      </c>
      <c r="BK183" s="29">
        <f t="shared" si="9"/>
        <v>0</v>
      </c>
      <c r="BL183" s="17" t="s">
        <v>364</v>
      </c>
      <c r="BM183" s="28" t="s">
        <v>556</v>
      </c>
    </row>
    <row r="184" spans="2:65" s="1" customFormat="1" ht="62.65" customHeight="1" x14ac:dyDescent="0.2">
      <c r="B184" s="50"/>
      <c r="C184" s="143" t="s">
        <v>424</v>
      </c>
      <c r="D184" s="143" t="s">
        <v>248</v>
      </c>
      <c r="E184" s="144" t="s">
        <v>1810</v>
      </c>
      <c r="F184" s="145" t="s">
        <v>1811</v>
      </c>
      <c r="G184" s="146" t="s">
        <v>455</v>
      </c>
      <c r="H184" s="147">
        <v>2</v>
      </c>
      <c r="I184" s="27"/>
      <c r="J184" s="148">
        <f t="shared" si="0"/>
        <v>0</v>
      </c>
      <c r="K184" s="145" t="s">
        <v>1</v>
      </c>
      <c r="L184" s="50"/>
      <c r="M184" s="149" t="s">
        <v>1</v>
      </c>
      <c r="N184" s="150" t="s">
        <v>42</v>
      </c>
      <c r="P184" s="151">
        <f t="shared" si="1"/>
        <v>0</v>
      </c>
      <c r="Q184" s="151">
        <v>0</v>
      </c>
      <c r="R184" s="151">
        <f t="shared" si="2"/>
        <v>0</v>
      </c>
      <c r="S184" s="151">
        <v>0</v>
      </c>
      <c r="T184" s="152">
        <f t="shared" si="3"/>
        <v>0</v>
      </c>
      <c r="AR184" s="28" t="s">
        <v>364</v>
      </c>
      <c r="AT184" s="28" t="s">
        <v>248</v>
      </c>
      <c r="AU184" s="28" t="s">
        <v>86</v>
      </c>
      <c r="AY184" s="17" t="s">
        <v>246</v>
      </c>
      <c r="BE184" s="29">
        <f t="shared" si="4"/>
        <v>0</v>
      </c>
      <c r="BF184" s="29">
        <f t="shared" si="5"/>
        <v>0</v>
      </c>
      <c r="BG184" s="29">
        <f t="shared" si="6"/>
        <v>0</v>
      </c>
      <c r="BH184" s="29">
        <f t="shared" si="7"/>
        <v>0</v>
      </c>
      <c r="BI184" s="29">
        <f t="shared" si="8"/>
        <v>0</v>
      </c>
      <c r="BJ184" s="17" t="s">
        <v>8</v>
      </c>
      <c r="BK184" s="29">
        <f t="shared" si="9"/>
        <v>0</v>
      </c>
      <c r="BL184" s="17" t="s">
        <v>364</v>
      </c>
      <c r="BM184" s="28" t="s">
        <v>567</v>
      </c>
    </row>
    <row r="185" spans="2:65" s="1" customFormat="1" ht="66.75" customHeight="1" x14ac:dyDescent="0.2">
      <c r="B185" s="50"/>
      <c r="C185" s="143" t="s">
        <v>429</v>
      </c>
      <c r="D185" s="143" t="s">
        <v>248</v>
      </c>
      <c r="E185" s="144" t="s">
        <v>1812</v>
      </c>
      <c r="F185" s="145" t="s">
        <v>1813</v>
      </c>
      <c r="G185" s="146" t="s">
        <v>455</v>
      </c>
      <c r="H185" s="147">
        <v>10</v>
      </c>
      <c r="I185" s="27"/>
      <c r="J185" s="148">
        <f t="shared" si="0"/>
        <v>0</v>
      </c>
      <c r="K185" s="145" t="s">
        <v>1</v>
      </c>
      <c r="L185" s="50"/>
      <c r="M185" s="149" t="s">
        <v>1</v>
      </c>
      <c r="N185" s="150" t="s">
        <v>42</v>
      </c>
      <c r="P185" s="151">
        <f t="shared" si="1"/>
        <v>0</v>
      </c>
      <c r="Q185" s="151">
        <v>0</v>
      </c>
      <c r="R185" s="151">
        <f t="shared" si="2"/>
        <v>0</v>
      </c>
      <c r="S185" s="151">
        <v>0</v>
      </c>
      <c r="T185" s="152">
        <f t="shared" si="3"/>
        <v>0</v>
      </c>
      <c r="AR185" s="28" t="s">
        <v>364</v>
      </c>
      <c r="AT185" s="28" t="s">
        <v>248</v>
      </c>
      <c r="AU185" s="28" t="s">
        <v>86</v>
      </c>
      <c r="AY185" s="17" t="s">
        <v>246</v>
      </c>
      <c r="BE185" s="29">
        <f t="shared" si="4"/>
        <v>0</v>
      </c>
      <c r="BF185" s="29">
        <f t="shared" si="5"/>
        <v>0</v>
      </c>
      <c r="BG185" s="29">
        <f t="shared" si="6"/>
        <v>0</v>
      </c>
      <c r="BH185" s="29">
        <f t="shared" si="7"/>
        <v>0</v>
      </c>
      <c r="BI185" s="29">
        <f t="shared" si="8"/>
        <v>0</v>
      </c>
      <c r="BJ185" s="17" t="s">
        <v>8</v>
      </c>
      <c r="BK185" s="29">
        <f t="shared" si="9"/>
        <v>0</v>
      </c>
      <c r="BL185" s="17" t="s">
        <v>364</v>
      </c>
      <c r="BM185" s="28" t="s">
        <v>575</v>
      </c>
    </row>
    <row r="186" spans="2:65" s="1" customFormat="1" ht="16.5" customHeight="1" x14ac:dyDescent="0.2">
      <c r="B186" s="50"/>
      <c r="C186" s="143" t="s">
        <v>433</v>
      </c>
      <c r="D186" s="143" t="s">
        <v>248</v>
      </c>
      <c r="E186" s="144" t="s">
        <v>1814</v>
      </c>
      <c r="F186" s="145" t="s">
        <v>1815</v>
      </c>
      <c r="G186" s="146" t="s">
        <v>455</v>
      </c>
      <c r="H186" s="147">
        <v>1</v>
      </c>
      <c r="I186" s="27"/>
      <c r="J186" s="148">
        <f t="shared" si="0"/>
        <v>0</v>
      </c>
      <c r="K186" s="145" t="s">
        <v>1</v>
      </c>
      <c r="L186" s="50"/>
      <c r="M186" s="149" t="s">
        <v>1</v>
      </c>
      <c r="N186" s="150" t="s">
        <v>42</v>
      </c>
      <c r="P186" s="151">
        <f t="shared" si="1"/>
        <v>0</v>
      </c>
      <c r="Q186" s="151">
        <v>0</v>
      </c>
      <c r="R186" s="151">
        <f t="shared" si="2"/>
        <v>0</v>
      </c>
      <c r="S186" s="151">
        <v>0</v>
      </c>
      <c r="T186" s="152">
        <f t="shared" si="3"/>
        <v>0</v>
      </c>
      <c r="AR186" s="28" t="s">
        <v>364</v>
      </c>
      <c r="AT186" s="28" t="s">
        <v>248</v>
      </c>
      <c r="AU186" s="28" t="s">
        <v>86</v>
      </c>
      <c r="AY186" s="17" t="s">
        <v>246</v>
      </c>
      <c r="BE186" s="29">
        <f t="shared" si="4"/>
        <v>0</v>
      </c>
      <c r="BF186" s="29">
        <f t="shared" si="5"/>
        <v>0</v>
      </c>
      <c r="BG186" s="29">
        <f t="shared" si="6"/>
        <v>0</v>
      </c>
      <c r="BH186" s="29">
        <f t="shared" si="7"/>
        <v>0</v>
      </c>
      <c r="BI186" s="29">
        <f t="shared" si="8"/>
        <v>0</v>
      </c>
      <c r="BJ186" s="17" t="s">
        <v>8</v>
      </c>
      <c r="BK186" s="29">
        <f t="shared" si="9"/>
        <v>0</v>
      </c>
      <c r="BL186" s="17" t="s">
        <v>364</v>
      </c>
      <c r="BM186" s="28" t="s">
        <v>584</v>
      </c>
    </row>
    <row r="187" spans="2:65" s="1" customFormat="1" ht="21.75" customHeight="1" x14ac:dyDescent="0.2">
      <c r="B187" s="50"/>
      <c r="C187" s="143" t="s">
        <v>446</v>
      </c>
      <c r="D187" s="143" t="s">
        <v>248</v>
      </c>
      <c r="E187" s="144" t="s">
        <v>1816</v>
      </c>
      <c r="F187" s="145" t="s">
        <v>1817</v>
      </c>
      <c r="G187" s="146" t="s">
        <v>274</v>
      </c>
      <c r="H187" s="147">
        <v>112</v>
      </c>
      <c r="I187" s="27"/>
      <c r="J187" s="148">
        <f t="shared" si="0"/>
        <v>0</v>
      </c>
      <c r="K187" s="145" t="s">
        <v>1</v>
      </c>
      <c r="L187" s="50"/>
      <c r="M187" s="149" t="s">
        <v>1</v>
      </c>
      <c r="N187" s="150" t="s">
        <v>42</v>
      </c>
      <c r="P187" s="151">
        <f t="shared" si="1"/>
        <v>0</v>
      </c>
      <c r="Q187" s="151">
        <v>0</v>
      </c>
      <c r="R187" s="151">
        <f t="shared" si="2"/>
        <v>0</v>
      </c>
      <c r="S187" s="151">
        <v>0</v>
      </c>
      <c r="T187" s="152">
        <f t="shared" si="3"/>
        <v>0</v>
      </c>
      <c r="AR187" s="28" t="s">
        <v>364</v>
      </c>
      <c r="AT187" s="28" t="s">
        <v>248</v>
      </c>
      <c r="AU187" s="28" t="s">
        <v>86</v>
      </c>
      <c r="AY187" s="17" t="s">
        <v>246</v>
      </c>
      <c r="BE187" s="29">
        <f t="shared" si="4"/>
        <v>0</v>
      </c>
      <c r="BF187" s="29">
        <f t="shared" si="5"/>
        <v>0</v>
      </c>
      <c r="BG187" s="29">
        <f t="shared" si="6"/>
        <v>0</v>
      </c>
      <c r="BH187" s="29">
        <f t="shared" si="7"/>
        <v>0</v>
      </c>
      <c r="BI187" s="29">
        <f t="shared" si="8"/>
        <v>0</v>
      </c>
      <c r="BJ187" s="17" t="s">
        <v>8</v>
      </c>
      <c r="BK187" s="29">
        <f t="shared" si="9"/>
        <v>0</v>
      </c>
      <c r="BL187" s="17" t="s">
        <v>364</v>
      </c>
      <c r="BM187" s="28" t="s">
        <v>594</v>
      </c>
    </row>
    <row r="188" spans="2:65" s="1" customFormat="1" ht="24.2" customHeight="1" x14ac:dyDescent="0.2">
      <c r="B188" s="50"/>
      <c r="C188" s="143" t="s">
        <v>452</v>
      </c>
      <c r="D188" s="143" t="s">
        <v>248</v>
      </c>
      <c r="E188" s="144" t="s">
        <v>1818</v>
      </c>
      <c r="F188" s="145" t="s">
        <v>1819</v>
      </c>
      <c r="G188" s="146" t="s">
        <v>274</v>
      </c>
      <c r="H188" s="147">
        <v>34</v>
      </c>
      <c r="I188" s="27"/>
      <c r="J188" s="148">
        <f t="shared" si="0"/>
        <v>0</v>
      </c>
      <c r="K188" s="145" t="s">
        <v>1</v>
      </c>
      <c r="L188" s="50"/>
      <c r="M188" s="149" t="s">
        <v>1</v>
      </c>
      <c r="N188" s="150" t="s">
        <v>42</v>
      </c>
      <c r="P188" s="151">
        <f t="shared" si="1"/>
        <v>0</v>
      </c>
      <c r="Q188" s="151">
        <v>0</v>
      </c>
      <c r="R188" s="151">
        <f t="shared" si="2"/>
        <v>0</v>
      </c>
      <c r="S188" s="151">
        <v>0</v>
      </c>
      <c r="T188" s="152">
        <f t="shared" si="3"/>
        <v>0</v>
      </c>
      <c r="AR188" s="28" t="s">
        <v>364</v>
      </c>
      <c r="AT188" s="28" t="s">
        <v>248</v>
      </c>
      <c r="AU188" s="28" t="s">
        <v>86</v>
      </c>
      <c r="AY188" s="17" t="s">
        <v>246</v>
      </c>
      <c r="BE188" s="29">
        <f t="shared" si="4"/>
        <v>0</v>
      </c>
      <c r="BF188" s="29">
        <f t="shared" si="5"/>
        <v>0</v>
      </c>
      <c r="BG188" s="29">
        <f t="shared" si="6"/>
        <v>0</v>
      </c>
      <c r="BH188" s="29">
        <f t="shared" si="7"/>
        <v>0</v>
      </c>
      <c r="BI188" s="29">
        <f t="shared" si="8"/>
        <v>0</v>
      </c>
      <c r="BJ188" s="17" t="s">
        <v>8</v>
      </c>
      <c r="BK188" s="29">
        <f t="shared" si="9"/>
        <v>0</v>
      </c>
      <c r="BL188" s="17" t="s">
        <v>364</v>
      </c>
      <c r="BM188" s="28" t="s">
        <v>602</v>
      </c>
    </row>
    <row r="189" spans="2:65" s="1" customFormat="1" ht="24.2" customHeight="1" x14ac:dyDescent="0.2">
      <c r="B189" s="50"/>
      <c r="C189" s="143" t="s">
        <v>458</v>
      </c>
      <c r="D189" s="143" t="s">
        <v>248</v>
      </c>
      <c r="E189" s="144" t="s">
        <v>1820</v>
      </c>
      <c r="F189" s="145" t="s">
        <v>1821</v>
      </c>
      <c r="G189" s="146" t="s">
        <v>1822</v>
      </c>
      <c r="H189" s="36"/>
      <c r="I189" s="27"/>
      <c r="J189" s="148">
        <f t="shared" si="0"/>
        <v>0</v>
      </c>
      <c r="K189" s="145" t="s">
        <v>1</v>
      </c>
      <c r="L189" s="50"/>
      <c r="M189" s="149" t="s">
        <v>1</v>
      </c>
      <c r="N189" s="150" t="s">
        <v>42</v>
      </c>
      <c r="P189" s="151">
        <f t="shared" si="1"/>
        <v>0</v>
      </c>
      <c r="Q189" s="151">
        <v>0</v>
      </c>
      <c r="R189" s="151">
        <f t="shared" si="2"/>
        <v>0</v>
      </c>
      <c r="S189" s="151">
        <v>0</v>
      </c>
      <c r="T189" s="152">
        <f t="shared" si="3"/>
        <v>0</v>
      </c>
      <c r="AR189" s="28" t="s">
        <v>364</v>
      </c>
      <c r="AT189" s="28" t="s">
        <v>248</v>
      </c>
      <c r="AU189" s="28" t="s">
        <v>86</v>
      </c>
      <c r="AY189" s="17" t="s">
        <v>246</v>
      </c>
      <c r="BE189" s="29">
        <f t="shared" si="4"/>
        <v>0</v>
      </c>
      <c r="BF189" s="29">
        <f t="shared" si="5"/>
        <v>0</v>
      </c>
      <c r="BG189" s="29">
        <f t="shared" si="6"/>
        <v>0</v>
      </c>
      <c r="BH189" s="29">
        <f t="shared" si="7"/>
        <v>0</v>
      </c>
      <c r="BI189" s="29">
        <f t="shared" si="8"/>
        <v>0</v>
      </c>
      <c r="BJ189" s="17" t="s">
        <v>8</v>
      </c>
      <c r="BK189" s="29">
        <f t="shared" si="9"/>
        <v>0</v>
      </c>
      <c r="BL189" s="17" t="s">
        <v>364</v>
      </c>
      <c r="BM189" s="28" t="s">
        <v>612</v>
      </c>
    </row>
    <row r="190" spans="2:65" s="11" customFormat="1" ht="22.9" customHeight="1" x14ac:dyDescent="0.2">
      <c r="B190" s="135"/>
      <c r="D190" s="24" t="s">
        <v>76</v>
      </c>
      <c r="E190" s="141" t="s">
        <v>1823</v>
      </c>
      <c r="F190" s="141" t="s">
        <v>1824</v>
      </c>
      <c r="J190" s="142">
        <f>BK190</f>
        <v>0</v>
      </c>
      <c r="L190" s="135"/>
      <c r="M190" s="138"/>
      <c r="P190" s="139">
        <f>SUM(P191:P211)</f>
        <v>0</v>
      </c>
      <c r="R190" s="139">
        <f>SUM(R191:R211)</f>
        <v>0</v>
      </c>
      <c r="T190" s="140">
        <f>SUM(T191:T211)</f>
        <v>0</v>
      </c>
      <c r="AR190" s="24" t="s">
        <v>86</v>
      </c>
      <c r="AT190" s="25" t="s">
        <v>76</v>
      </c>
      <c r="AU190" s="25" t="s">
        <v>8</v>
      </c>
      <c r="AY190" s="24" t="s">
        <v>246</v>
      </c>
      <c r="BK190" s="26">
        <f>SUM(BK191:BK211)</f>
        <v>0</v>
      </c>
    </row>
    <row r="191" spans="2:65" s="1" customFormat="1" ht="24.2" customHeight="1" x14ac:dyDescent="0.2">
      <c r="B191" s="50"/>
      <c r="C191" s="143" t="s">
        <v>462</v>
      </c>
      <c r="D191" s="143" t="s">
        <v>248</v>
      </c>
      <c r="E191" s="144" t="s">
        <v>1825</v>
      </c>
      <c r="F191" s="145" t="s">
        <v>1826</v>
      </c>
      <c r="G191" s="146" t="s">
        <v>274</v>
      </c>
      <c r="H191" s="147">
        <v>10</v>
      </c>
      <c r="I191" s="27"/>
      <c r="J191" s="148">
        <f t="shared" ref="J191:J211" si="10">ROUND(I191*H191,0)</f>
        <v>0</v>
      </c>
      <c r="K191" s="145" t="s">
        <v>1</v>
      </c>
      <c r="L191" s="50"/>
      <c r="M191" s="149" t="s">
        <v>1</v>
      </c>
      <c r="N191" s="150" t="s">
        <v>42</v>
      </c>
      <c r="P191" s="151">
        <f t="shared" ref="P191:P211" si="11">O191*H191</f>
        <v>0</v>
      </c>
      <c r="Q191" s="151">
        <v>0</v>
      </c>
      <c r="R191" s="151">
        <f t="shared" ref="R191:R211" si="12">Q191*H191</f>
        <v>0</v>
      </c>
      <c r="S191" s="151">
        <v>0</v>
      </c>
      <c r="T191" s="152">
        <f t="shared" ref="T191:T211" si="13">S191*H191</f>
        <v>0</v>
      </c>
      <c r="AR191" s="28" t="s">
        <v>364</v>
      </c>
      <c r="AT191" s="28" t="s">
        <v>248</v>
      </c>
      <c r="AU191" s="28" t="s">
        <v>86</v>
      </c>
      <c r="AY191" s="17" t="s">
        <v>246</v>
      </c>
      <c r="BE191" s="29">
        <f t="shared" ref="BE191:BE211" si="14">IF(N191="základní",J191,0)</f>
        <v>0</v>
      </c>
      <c r="BF191" s="29">
        <f t="shared" ref="BF191:BF211" si="15">IF(N191="snížená",J191,0)</f>
        <v>0</v>
      </c>
      <c r="BG191" s="29">
        <f t="shared" ref="BG191:BG211" si="16">IF(N191="zákl. přenesená",J191,0)</f>
        <v>0</v>
      </c>
      <c r="BH191" s="29">
        <f t="shared" ref="BH191:BH211" si="17">IF(N191="sníž. přenesená",J191,0)</f>
        <v>0</v>
      </c>
      <c r="BI191" s="29">
        <f t="shared" ref="BI191:BI211" si="18">IF(N191="nulová",J191,0)</f>
        <v>0</v>
      </c>
      <c r="BJ191" s="17" t="s">
        <v>8</v>
      </c>
      <c r="BK191" s="29">
        <f t="shared" ref="BK191:BK211" si="19">ROUND(I191*H191,0)</f>
        <v>0</v>
      </c>
      <c r="BL191" s="17" t="s">
        <v>364</v>
      </c>
      <c r="BM191" s="28" t="s">
        <v>620</v>
      </c>
    </row>
    <row r="192" spans="2:65" s="1" customFormat="1" ht="16.5" customHeight="1" x14ac:dyDescent="0.2">
      <c r="B192" s="50"/>
      <c r="C192" s="143" t="s">
        <v>466</v>
      </c>
      <c r="D192" s="143" t="s">
        <v>248</v>
      </c>
      <c r="E192" s="144" t="s">
        <v>1827</v>
      </c>
      <c r="F192" s="145" t="s">
        <v>1828</v>
      </c>
      <c r="G192" s="146" t="s">
        <v>274</v>
      </c>
      <c r="H192" s="147">
        <v>60</v>
      </c>
      <c r="I192" s="27"/>
      <c r="J192" s="148">
        <f t="shared" si="10"/>
        <v>0</v>
      </c>
      <c r="K192" s="145" t="s">
        <v>1</v>
      </c>
      <c r="L192" s="50"/>
      <c r="M192" s="149" t="s">
        <v>1</v>
      </c>
      <c r="N192" s="150" t="s">
        <v>42</v>
      </c>
      <c r="P192" s="151">
        <f t="shared" si="11"/>
        <v>0</v>
      </c>
      <c r="Q192" s="151">
        <v>0</v>
      </c>
      <c r="R192" s="151">
        <f t="shared" si="12"/>
        <v>0</v>
      </c>
      <c r="S192" s="151">
        <v>0</v>
      </c>
      <c r="T192" s="152">
        <f t="shared" si="13"/>
        <v>0</v>
      </c>
      <c r="AR192" s="28" t="s">
        <v>364</v>
      </c>
      <c r="AT192" s="28" t="s">
        <v>248</v>
      </c>
      <c r="AU192" s="28" t="s">
        <v>86</v>
      </c>
      <c r="AY192" s="17" t="s">
        <v>246</v>
      </c>
      <c r="BE192" s="29">
        <f t="shared" si="14"/>
        <v>0</v>
      </c>
      <c r="BF192" s="29">
        <f t="shared" si="15"/>
        <v>0</v>
      </c>
      <c r="BG192" s="29">
        <f t="shared" si="16"/>
        <v>0</v>
      </c>
      <c r="BH192" s="29">
        <f t="shared" si="17"/>
        <v>0</v>
      </c>
      <c r="BI192" s="29">
        <f t="shared" si="18"/>
        <v>0</v>
      </c>
      <c r="BJ192" s="17" t="s">
        <v>8</v>
      </c>
      <c r="BK192" s="29">
        <f t="shared" si="19"/>
        <v>0</v>
      </c>
      <c r="BL192" s="17" t="s">
        <v>364</v>
      </c>
      <c r="BM192" s="28" t="s">
        <v>628</v>
      </c>
    </row>
    <row r="193" spans="2:65" s="1" customFormat="1" ht="21.75" customHeight="1" x14ac:dyDescent="0.2">
      <c r="B193" s="50"/>
      <c r="C193" s="143" t="s">
        <v>470</v>
      </c>
      <c r="D193" s="143" t="s">
        <v>248</v>
      </c>
      <c r="E193" s="144" t="s">
        <v>1829</v>
      </c>
      <c r="F193" s="145" t="s">
        <v>1830</v>
      </c>
      <c r="G193" s="146" t="s">
        <v>274</v>
      </c>
      <c r="H193" s="147">
        <v>60</v>
      </c>
      <c r="I193" s="27"/>
      <c r="J193" s="148">
        <f t="shared" si="10"/>
        <v>0</v>
      </c>
      <c r="K193" s="145" t="s">
        <v>1</v>
      </c>
      <c r="L193" s="50"/>
      <c r="M193" s="149" t="s">
        <v>1</v>
      </c>
      <c r="N193" s="150" t="s">
        <v>42</v>
      </c>
      <c r="P193" s="151">
        <f t="shared" si="11"/>
        <v>0</v>
      </c>
      <c r="Q193" s="151">
        <v>0</v>
      </c>
      <c r="R193" s="151">
        <f t="shared" si="12"/>
        <v>0</v>
      </c>
      <c r="S193" s="151">
        <v>0</v>
      </c>
      <c r="T193" s="152">
        <f t="shared" si="13"/>
        <v>0</v>
      </c>
      <c r="AR193" s="28" t="s">
        <v>364</v>
      </c>
      <c r="AT193" s="28" t="s">
        <v>248</v>
      </c>
      <c r="AU193" s="28" t="s">
        <v>86</v>
      </c>
      <c r="AY193" s="17" t="s">
        <v>246</v>
      </c>
      <c r="BE193" s="29">
        <f t="shared" si="14"/>
        <v>0</v>
      </c>
      <c r="BF193" s="29">
        <f t="shared" si="15"/>
        <v>0</v>
      </c>
      <c r="BG193" s="29">
        <f t="shared" si="16"/>
        <v>0</v>
      </c>
      <c r="BH193" s="29">
        <f t="shared" si="17"/>
        <v>0</v>
      </c>
      <c r="BI193" s="29">
        <f t="shared" si="18"/>
        <v>0</v>
      </c>
      <c r="BJ193" s="17" t="s">
        <v>8</v>
      </c>
      <c r="BK193" s="29">
        <f t="shared" si="19"/>
        <v>0</v>
      </c>
      <c r="BL193" s="17" t="s">
        <v>364</v>
      </c>
      <c r="BM193" s="28" t="s">
        <v>637</v>
      </c>
    </row>
    <row r="194" spans="2:65" s="1" customFormat="1" ht="44.25" customHeight="1" x14ac:dyDescent="0.2">
      <c r="B194" s="50"/>
      <c r="C194" s="143" t="s">
        <v>476</v>
      </c>
      <c r="D194" s="143" t="s">
        <v>248</v>
      </c>
      <c r="E194" s="144" t="s">
        <v>1831</v>
      </c>
      <c r="F194" s="145" t="s">
        <v>1832</v>
      </c>
      <c r="G194" s="146" t="s">
        <v>274</v>
      </c>
      <c r="H194" s="147">
        <v>3</v>
      </c>
      <c r="I194" s="27"/>
      <c r="J194" s="148">
        <f t="shared" si="10"/>
        <v>0</v>
      </c>
      <c r="K194" s="145" t="s">
        <v>1</v>
      </c>
      <c r="L194" s="50"/>
      <c r="M194" s="149" t="s">
        <v>1</v>
      </c>
      <c r="N194" s="150" t="s">
        <v>42</v>
      </c>
      <c r="P194" s="151">
        <f t="shared" si="11"/>
        <v>0</v>
      </c>
      <c r="Q194" s="151">
        <v>0</v>
      </c>
      <c r="R194" s="151">
        <f t="shared" si="12"/>
        <v>0</v>
      </c>
      <c r="S194" s="151">
        <v>0</v>
      </c>
      <c r="T194" s="152">
        <f t="shared" si="13"/>
        <v>0</v>
      </c>
      <c r="AR194" s="28" t="s">
        <v>364</v>
      </c>
      <c r="AT194" s="28" t="s">
        <v>248</v>
      </c>
      <c r="AU194" s="28" t="s">
        <v>86</v>
      </c>
      <c r="AY194" s="17" t="s">
        <v>246</v>
      </c>
      <c r="BE194" s="29">
        <f t="shared" si="14"/>
        <v>0</v>
      </c>
      <c r="BF194" s="29">
        <f t="shared" si="15"/>
        <v>0</v>
      </c>
      <c r="BG194" s="29">
        <f t="shared" si="16"/>
        <v>0</v>
      </c>
      <c r="BH194" s="29">
        <f t="shared" si="17"/>
        <v>0</v>
      </c>
      <c r="BI194" s="29">
        <f t="shared" si="18"/>
        <v>0</v>
      </c>
      <c r="BJ194" s="17" t="s">
        <v>8</v>
      </c>
      <c r="BK194" s="29">
        <f t="shared" si="19"/>
        <v>0</v>
      </c>
      <c r="BL194" s="17" t="s">
        <v>364</v>
      </c>
      <c r="BM194" s="28" t="s">
        <v>647</v>
      </c>
    </row>
    <row r="195" spans="2:65" s="1" customFormat="1" ht="37.9" customHeight="1" x14ac:dyDescent="0.2">
      <c r="B195" s="50"/>
      <c r="C195" s="143" t="s">
        <v>481</v>
      </c>
      <c r="D195" s="143" t="s">
        <v>248</v>
      </c>
      <c r="E195" s="144" t="s">
        <v>1833</v>
      </c>
      <c r="F195" s="145" t="s">
        <v>1834</v>
      </c>
      <c r="G195" s="146" t="s">
        <v>274</v>
      </c>
      <c r="H195" s="147">
        <v>1.5</v>
      </c>
      <c r="I195" s="27"/>
      <c r="J195" s="148">
        <f t="shared" si="10"/>
        <v>0</v>
      </c>
      <c r="K195" s="145" t="s">
        <v>1</v>
      </c>
      <c r="L195" s="50"/>
      <c r="M195" s="149" t="s">
        <v>1</v>
      </c>
      <c r="N195" s="150" t="s">
        <v>42</v>
      </c>
      <c r="P195" s="151">
        <f t="shared" si="11"/>
        <v>0</v>
      </c>
      <c r="Q195" s="151">
        <v>0</v>
      </c>
      <c r="R195" s="151">
        <f t="shared" si="12"/>
        <v>0</v>
      </c>
      <c r="S195" s="151">
        <v>0</v>
      </c>
      <c r="T195" s="152">
        <f t="shared" si="13"/>
        <v>0</v>
      </c>
      <c r="AR195" s="28" t="s">
        <v>364</v>
      </c>
      <c r="AT195" s="28" t="s">
        <v>248</v>
      </c>
      <c r="AU195" s="28" t="s">
        <v>86</v>
      </c>
      <c r="AY195" s="17" t="s">
        <v>246</v>
      </c>
      <c r="BE195" s="29">
        <f t="shared" si="14"/>
        <v>0</v>
      </c>
      <c r="BF195" s="29">
        <f t="shared" si="15"/>
        <v>0</v>
      </c>
      <c r="BG195" s="29">
        <f t="shared" si="16"/>
        <v>0</v>
      </c>
      <c r="BH195" s="29">
        <f t="shared" si="17"/>
        <v>0</v>
      </c>
      <c r="BI195" s="29">
        <f t="shared" si="18"/>
        <v>0</v>
      </c>
      <c r="BJ195" s="17" t="s">
        <v>8</v>
      </c>
      <c r="BK195" s="29">
        <f t="shared" si="19"/>
        <v>0</v>
      </c>
      <c r="BL195" s="17" t="s">
        <v>364</v>
      </c>
      <c r="BM195" s="28" t="s">
        <v>658</v>
      </c>
    </row>
    <row r="196" spans="2:65" s="1" customFormat="1" ht="37.9" customHeight="1" x14ac:dyDescent="0.2">
      <c r="B196" s="50"/>
      <c r="C196" s="143" t="s">
        <v>487</v>
      </c>
      <c r="D196" s="143" t="s">
        <v>248</v>
      </c>
      <c r="E196" s="144" t="s">
        <v>1835</v>
      </c>
      <c r="F196" s="145" t="s">
        <v>1836</v>
      </c>
      <c r="G196" s="146" t="s">
        <v>274</v>
      </c>
      <c r="H196" s="147">
        <v>72</v>
      </c>
      <c r="I196" s="27"/>
      <c r="J196" s="148">
        <f t="shared" si="10"/>
        <v>0</v>
      </c>
      <c r="K196" s="145" t="s">
        <v>1</v>
      </c>
      <c r="L196" s="50"/>
      <c r="M196" s="149" t="s">
        <v>1</v>
      </c>
      <c r="N196" s="150" t="s">
        <v>42</v>
      </c>
      <c r="P196" s="151">
        <f t="shared" si="11"/>
        <v>0</v>
      </c>
      <c r="Q196" s="151">
        <v>0</v>
      </c>
      <c r="R196" s="151">
        <f t="shared" si="12"/>
        <v>0</v>
      </c>
      <c r="S196" s="151">
        <v>0</v>
      </c>
      <c r="T196" s="152">
        <f t="shared" si="13"/>
        <v>0</v>
      </c>
      <c r="AR196" s="28" t="s">
        <v>364</v>
      </c>
      <c r="AT196" s="28" t="s">
        <v>248</v>
      </c>
      <c r="AU196" s="28" t="s">
        <v>86</v>
      </c>
      <c r="AY196" s="17" t="s">
        <v>246</v>
      </c>
      <c r="BE196" s="29">
        <f t="shared" si="14"/>
        <v>0</v>
      </c>
      <c r="BF196" s="29">
        <f t="shared" si="15"/>
        <v>0</v>
      </c>
      <c r="BG196" s="29">
        <f t="shared" si="16"/>
        <v>0</v>
      </c>
      <c r="BH196" s="29">
        <f t="shared" si="17"/>
        <v>0</v>
      </c>
      <c r="BI196" s="29">
        <f t="shared" si="18"/>
        <v>0</v>
      </c>
      <c r="BJ196" s="17" t="s">
        <v>8</v>
      </c>
      <c r="BK196" s="29">
        <f t="shared" si="19"/>
        <v>0</v>
      </c>
      <c r="BL196" s="17" t="s">
        <v>364</v>
      </c>
      <c r="BM196" s="28" t="s">
        <v>668</v>
      </c>
    </row>
    <row r="197" spans="2:65" s="1" customFormat="1" ht="49.15" customHeight="1" x14ac:dyDescent="0.2">
      <c r="B197" s="50"/>
      <c r="C197" s="143" t="s">
        <v>492</v>
      </c>
      <c r="D197" s="143" t="s">
        <v>248</v>
      </c>
      <c r="E197" s="144" t="s">
        <v>1837</v>
      </c>
      <c r="F197" s="145" t="s">
        <v>1838</v>
      </c>
      <c r="G197" s="146" t="s">
        <v>274</v>
      </c>
      <c r="H197" s="147">
        <v>59</v>
      </c>
      <c r="I197" s="27"/>
      <c r="J197" s="148">
        <f t="shared" si="10"/>
        <v>0</v>
      </c>
      <c r="K197" s="145" t="s">
        <v>1</v>
      </c>
      <c r="L197" s="50"/>
      <c r="M197" s="149" t="s">
        <v>1</v>
      </c>
      <c r="N197" s="150" t="s">
        <v>42</v>
      </c>
      <c r="P197" s="151">
        <f t="shared" si="11"/>
        <v>0</v>
      </c>
      <c r="Q197" s="151">
        <v>0</v>
      </c>
      <c r="R197" s="151">
        <f t="shared" si="12"/>
        <v>0</v>
      </c>
      <c r="S197" s="151">
        <v>0</v>
      </c>
      <c r="T197" s="152">
        <f t="shared" si="13"/>
        <v>0</v>
      </c>
      <c r="AR197" s="28" t="s">
        <v>364</v>
      </c>
      <c r="AT197" s="28" t="s">
        <v>248</v>
      </c>
      <c r="AU197" s="28" t="s">
        <v>86</v>
      </c>
      <c r="AY197" s="17" t="s">
        <v>246</v>
      </c>
      <c r="BE197" s="29">
        <f t="shared" si="14"/>
        <v>0</v>
      </c>
      <c r="BF197" s="29">
        <f t="shared" si="15"/>
        <v>0</v>
      </c>
      <c r="BG197" s="29">
        <f t="shared" si="16"/>
        <v>0</v>
      </c>
      <c r="BH197" s="29">
        <f t="shared" si="17"/>
        <v>0</v>
      </c>
      <c r="BI197" s="29">
        <f t="shared" si="18"/>
        <v>0</v>
      </c>
      <c r="BJ197" s="17" t="s">
        <v>8</v>
      </c>
      <c r="BK197" s="29">
        <f t="shared" si="19"/>
        <v>0</v>
      </c>
      <c r="BL197" s="17" t="s">
        <v>364</v>
      </c>
      <c r="BM197" s="28" t="s">
        <v>682</v>
      </c>
    </row>
    <row r="198" spans="2:65" s="1" customFormat="1" ht="37.9" customHeight="1" x14ac:dyDescent="0.2">
      <c r="B198" s="50"/>
      <c r="C198" s="143" t="s">
        <v>496</v>
      </c>
      <c r="D198" s="143" t="s">
        <v>248</v>
      </c>
      <c r="E198" s="144" t="s">
        <v>1839</v>
      </c>
      <c r="F198" s="145" t="s">
        <v>1840</v>
      </c>
      <c r="G198" s="146" t="s">
        <v>1788</v>
      </c>
      <c r="H198" s="147">
        <v>1</v>
      </c>
      <c r="I198" s="27"/>
      <c r="J198" s="148">
        <f t="shared" si="10"/>
        <v>0</v>
      </c>
      <c r="K198" s="145" t="s">
        <v>1</v>
      </c>
      <c r="L198" s="50"/>
      <c r="M198" s="149" t="s">
        <v>1</v>
      </c>
      <c r="N198" s="150" t="s">
        <v>42</v>
      </c>
      <c r="P198" s="151">
        <f t="shared" si="11"/>
        <v>0</v>
      </c>
      <c r="Q198" s="151">
        <v>0</v>
      </c>
      <c r="R198" s="151">
        <f t="shared" si="12"/>
        <v>0</v>
      </c>
      <c r="S198" s="151">
        <v>0</v>
      </c>
      <c r="T198" s="152">
        <f t="shared" si="13"/>
        <v>0</v>
      </c>
      <c r="AR198" s="28" t="s">
        <v>364</v>
      </c>
      <c r="AT198" s="28" t="s">
        <v>248</v>
      </c>
      <c r="AU198" s="28" t="s">
        <v>86</v>
      </c>
      <c r="AY198" s="17" t="s">
        <v>246</v>
      </c>
      <c r="BE198" s="29">
        <f t="shared" si="14"/>
        <v>0</v>
      </c>
      <c r="BF198" s="29">
        <f t="shared" si="15"/>
        <v>0</v>
      </c>
      <c r="BG198" s="29">
        <f t="shared" si="16"/>
        <v>0</v>
      </c>
      <c r="BH198" s="29">
        <f t="shared" si="17"/>
        <v>0</v>
      </c>
      <c r="BI198" s="29">
        <f t="shared" si="18"/>
        <v>0</v>
      </c>
      <c r="BJ198" s="17" t="s">
        <v>8</v>
      </c>
      <c r="BK198" s="29">
        <f t="shared" si="19"/>
        <v>0</v>
      </c>
      <c r="BL198" s="17" t="s">
        <v>364</v>
      </c>
      <c r="BM198" s="28" t="s">
        <v>694</v>
      </c>
    </row>
    <row r="199" spans="2:65" s="1" customFormat="1" ht="37.9" customHeight="1" x14ac:dyDescent="0.2">
      <c r="B199" s="50"/>
      <c r="C199" s="143" t="s">
        <v>501</v>
      </c>
      <c r="D199" s="143" t="s">
        <v>248</v>
      </c>
      <c r="E199" s="144" t="s">
        <v>1841</v>
      </c>
      <c r="F199" s="145" t="s">
        <v>1842</v>
      </c>
      <c r="G199" s="146" t="s">
        <v>274</v>
      </c>
      <c r="H199" s="147">
        <v>4</v>
      </c>
      <c r="I199" s="27"/>
      <c r="J199" s="148">
        <f t="shared" si="10"/>
        <v>0</v>
      </c>
      <c r="K199" s="145" t="s">
        <v>1</v>
      </c>
      <c r="L199" s="50"/>
      <c r="M199" s="149" t="s">
        <v>1</v>
      </c>
      <c r="N199" s="150" t="s">
        <v>42</v>
      </c>
      <c r="P199" s="151">
        <f t="shared" si="11"/>
        <v>0</v>
      </c>
      <c r="Q199" s="151">
        <v>0</v>
      </c>
      <c r="R199" s="151">
        <f t="shared" si="12"/>
        <v>0</v>
      </c>
      <c r="S199" s="151">
        <v>0</v>
      </c>
      <c r="T199" s="152">
        <f t="shared" si="13"/>
        <v>0</v>
      </c>
      <c r="AR199" s="28" t="s">
        <v>364</v>
      </c>
      <c r="AT199" s="28" t="s">
        <v>248</v>
      </c>
      <c r="AU199" s="28" t="s">
        <v>86</v>
      </c>
      <c r="AY199" s="17" t="s">
        <v>246</v>
      </c>
      <c r="BE199" s="29">
        <f t="shared" si="14"/>
        <v>0</v>
      </c>
      <c r="BF199" s="29">
        <f t="shared" si="15"/>
        <v>0</v>
      </c>
      <c r="BG199" s="29">
        <f t="shared" si="16"/>
        <v>0</v>
      </c>
      <c r="BH199" s="29">
        <f t="shared" si="17"/>
        <v>0</v>
      </c>
      <c r="BI199" s="29">
        <f t="shared" si="18"/>
        <v>0</v>
      </c>
      <c r="BJ199" s="17" t="s">
        <v>8</v>
      </c>
      <c r="BK199" s="29">
        <f t="shared" si="19"/>
        <v>0</v>
      </c>
      <c r="BL199" s="17" t="s">
        <v>364</v>
      </c>
      <c r="BM199" s="28" t="s">
        <v>717</v>
      </c>
    </row>
    <row r="200" spans="2:65" s="1" customFormat="1" ht="33" customHeight="1" x14ac:dyDescent="0.2">
      <c r="B200" s="50"/>
      <c r="C200" s="143" t="s">
        <v>506</v>
      </c>
      <c r="D200" s="143" t="s">
        <v>248</v>
      </c>
      <c r="E200" s="144" t="s">
        <v>1843</v>
      </c>
      <c r="F200" s="145" t="s">
        <v>1844</v>
      </c>
      <c r="G200" s="146" t="s">
        <v>274</v>
      </c>
      <c r="H200" s="147">
        <v>10</v>
      </c>
      <c r="I200" s="27"/>
      <c r="J200" s="148">
        <f t="shared" si="10"/>
        <v>0</v>
      </c>
      <c r="K200" s="145" t="s">
        <v>1</v>
      </c>
      <c r="L200" s="50"/>
      <c r="M200" s="149" t="s">
        <v>1</v>
      </c>
      <c r="N200" s="150" t="s">
        <v>42</v>
      </c>
      <c r="P200" s="151">
        <f t="shared" si="11"/>
        <v>0</v>
      </c>
      <c r="Q200" s="151">
        <v>0</v>
      </c>
      <c r="R200" s="151">
        <f t="shared" si="12"/>
        <v>0</v>
      </c>
      <c r="S200" s="151">
        <v>0</v>
      </c>
      <c r="T200" s="152">
        <f t="shared" si="13"/>
        <v>0</v>
      </c>
      <c r="AR200" s="28" t="s">
        <v>364</v>
      </c>
      <c r="AT200" s="28" t="s">
        <v>248</v>
      </c>
      <c r="AU200" s="28" t="s">
        <v>86</v>
      </c>
      <c r="AY200" s="17" t="s">
        <v>246</v>
      </c>
      <c r="BE200" s="29">
        <f t="shared" si="14"/>
        <v>0</v>
      </c>
      <c r="BF200" s="29">
        <f t="shared" si="15"/>
        <v>0</v>
      </c>
      <c r="BG200" s="29">
        <f t="shared" si="16"/>
        <v>0</v>
      </c>
      <c r="BH200" s="29">
        <f t="shared" si="17"/>
        <v>0</v>
      </c>
      <c r="BI200" s="29">
        <f t="shared" si="18"/>
        <v>0</v>
      </c>
      <c r="BJ200" s="17" t="s">
        <v>8</v>
      </c>
      <c r="BK200" s="29">
        <f t="shared" si="19"/>
        <v>0</v>
      </c>
      <c r="BL200" s="17" t="s">
        <v>364</v>
      </c>
      <c r="BM200" s="28" t="s">
        <v>731</v>
      </c>
    </row>
    <row r="201" spans="2:65" s="1" customFormat="1" ht="33" customHeight="1" x14ac:dyDescent="0.2">
      <c r="B201" s="50"/>
      <c r="C201" s="143" t="s">
        <v>512</v>
      </c>
      <c r="D201" s="143" t="s">
        <v>248</v>
      </c>
      <c r="E201" s="144" t="s">
        <v>1845</v>
      </c>
      <c r="F201" s="145" t="s">
        <v>1846</v>
      </c>
      <c r="G201" s="146" t="s">
        <v>455</v>
      </c>
      <c r="H201" s="147">
        <v>10</v>
      </c>
      <c r="I201" s="27"/>
      <c r="J201" s="148">
        <f t="shared" si="10"/>
        <v>0</v>
      </c>
      <c r="K201" s="145" t="s">
        <v>1</v>
      </c>
      <c r="L201" s="50"/>
      <c r="M201" s="149" t="s">
        <v>1</v>
      </c>
      <c r="N201" s="150" t="s">
        <v>42</v>
      </c>
      <c r="P201" s="151">
        <f t="shared" si="11"/>
        <v>0</v>
      </c>
      <c r="Q201" s="151">
        <v>0</v>
      </c>
      <c r="R201" s="151">
        <f t="shared" si="12"/>
        <v>0</v>
      </c>
      <c r="S201" s="151">
        <v>0</v>
      </c>
      <c r="T201" s="152">
        <f t="shared" si="13"/>
        <v>0</v>
      </c>
      <c r="AR201" s="28" t="s">
        <v>364</v>
      </c>
      <c r="AT201" s="28" t="s">
        <v>248</v>
      </c>
      <c r="AU201" s="28" t="s">
        <v>86</v>
      </c>
      <c r="AY201" s="17" t="s">
        <v>246</v>
      </c>
      <c r="BE201" s="29">
        <f t="shared" si="14"/>
        <v>0</v>
      </c>
      <c r="BF201" s="29">
        <f t="shared" si="15"/>
        <v>0</v>
      </c>
      <c r="BG201" s="29">
        <f t="shared" si="16"/>
        <v>0</v>
      </c>
      <c r="BH201" s="29">
        <f t="shared" si="17"/>
        <v>0</v>
      </c>
      <c r="BI201" s="29">
        <f t="shared" si="18"/>
        <v>0</v>
      </c>
      <c r="BJ201" s="17" t="s">
        <v>8</v>
      </c>
      <c r="BK201" s="29">
        <f t="shared" si="19"/>
        <v>0</v>
      </c>
      <c r="BL201" s="17" t="s">
        <v>364</v>
      </c>
      <c r="BM201" s="28" t="s">
        <v>751</v>
      </c>
    </row>
    <row r="202" spans="2:65" s="1" customFormat="1" ht="24.2" customHeight="1" x14ac:dyDescent="0.2">
      <c r="B202" s="50"/>
      <c r="C202" s="143" t="s">
        <v>518</v>
      </c>
      <c r="D202" s="143" t="s">
        <v>248</v>
      </c>
      <c r="E202" s="144" t="s">
        <v>1847</v>
      </c>
      <c r="F202" s="145" t="s">
        <v>1848</v>
      </c>
      <c r="G202" s="146" t="s">
        <v>455</v>
      </c>
      <c r="H202" s="147">
        <v>4</v>
      </c>
      <c r="I202" s="27"/>
      <c r="J202" s="148">
        <f t="shared" si="10"/>
        <v>0</v>
      </c>
      <c r="K202" s="145" t="s">
        <v>1</v>
      </c>
      <c r="L202" s="50"/>
      <c r="M202" s="149" t="s">
        <v>1</v>
      </c>
      <c r="N202" s="150" t="s">
        <v>42</v>
      </c>
      <c r="P202" s="151">
        <f t="shared" si="11"/>
        <v>0</v>
      </c>
      <c r="Q202" s="151">
        <v>0</v>
      </c>
      <c r="R202" s="151">
        <f t="shared" si="12"/>
        <v>0</v>
      </c>
      <c r="S202" s="151">
        <v>0</v>
      </c>
      <c r="T202" s="152">
        <f t="shared" si="13"/>
        <v>0</v>
      </c>
      <c r="AR202" s="28" t="s">
        <v>364</v>
      </c>
      <c r="AT202" s="28" t="s">
        <v>248</v>
      </c>
      <c r="AU202" s="28" t="s">
        <v>86</v>
      </c>
      <c r="AY202" s="17" t="s">
        <v>246</v>
      </c>
      <c r="BE202" s="29">
        <f t="shared" si="14"/>
        <v>0</v>
      </c>
      <c r="BF202" s="29">
        <f t="shared" si="15"/>
        <v>0</v>
      </c>
      <c r="BG202" s="29">
        <f t="shared" si="16"/>
        <v>0</v>
      </c>
      <c r="BH202" s="29">
        <f t="shared" si="17"/>
        <v>0</v>
      </c>
      <c r="BI202" s="29">
        <f t="shared" si="18"/>
        <v>0</v>
      </c>
      <c r="BJ202" s="17" t="s">
        <v>8</v>
      </c>
      <c r="BK202" s="29">
        <f t="shared" si="19"/>
        <v>0</v>
      </c>
      <c r="BL202" s="17" t="s">
        <v>364</v>
      </c>
      <c r="BM202" s="28" t="s">
        <v>761</v>
      </c>
    </row>
    <row r="203" spans="2:65" s="1" customFormat="1" ht="24.2" customHeight="1" x14ac:dyDescent="0.2">
      <c r="B203" s="50"/>
      <c r="C203" s="143" t="s">
        <v>522</v>
      </c>
      <c r="D203" s="143" t="s">
        <v>248</v>
      </c>
      <c r="E203" s="144" t="s">
        <v>1849</v>
      </c>
      <c r="F203" s="145" t="s">
        <v>1850</v>
      </c>
      <c r="G203" s="146" t="s">
        <v>455</v>
      </c>
      <c r="H203" s="147">
        <v>1</v>
      </c>
      <c r="I203" s="27"/>
      <c r="J203" s="148">
        <f t="shared" si="10"/>
        <v>0</v>
      </c>
      <c r="K203" s="145" t="s">
        <v>1</v>
      </c>
      <c r="L203" s="50"/>
      <c r="M203" s="149" t="s">
        <v>1</v>
      </c>
      <c r="N203" s="150" t="s">
        <v>42</v>
      </c>
      <c r="P203" s="151">
        <f t="shared" si="11"/>
        <v>0</v>
      </c>
      <c r="Q203" s="151">
        <v>0</v>
      </c>
      <c r="R203" s="151">
        <f t="shared" si="12"/>
        <v>0</v>
      </c>
      <c r="S203" s="151">
        <v>0</v>
      </c>
      <c r="T203" s="152">
        <f t="shared" si="13"/>
        <v>0</v>
      </c>
      <c r="AR203" s="28" t="s">
        <v>364</v>
      </c>
      <c r="AT203" s="28" t="s">
        <v>248</v>
      </c>
      <c r="AU203" s="28" t="s">
        <v>86</v>
      </c>
      <c r="AY203" s="17" t="s">
        <v>246</v>
      </c>
      <c r="BE203" s="29">
        <f t="shared" si="14"/>
        <v>0</v>
      </c>
      <c r="BF203" s="29">
        <f t="shared" si="15"/>
        <v>0</v>
      </c>
      <c r="BG203" s="29">
        <f t="shared" si="16"/>
        <v>0</v>
      </c>
      <c r="BH203" s="29">
        <f t="shared" si="17"/>
        <v>0</v>
      </c>
      <c r="BI203" s="29">
        <f t="shared" si="18"/>
        <v>0</v>
      </c>
      <c r="BJ203" s="17" t="s">
        <v>8</v>
      </c>
      <c r="BK203" s="29">
        <f t="shared" si="19"/>
        <v>0</v>
      </c>
      <c r="BL203" s="17" t="s">
        <v>364</v>
      </c>
      <c r="BM203" s="28" t="s">
        <v>775</v>
      </c>
    </row>
    <row r="204" spans="2:65" s="1" customFormat="1" ht="33" customHeight="1" x14ac:dyDescent="0.2">
      <c r="B204" s="50"/>
      <c r="C204" s="143" t="s">
        <v>527</v>
      </c>
      <c r="D204" s="143" t="s">
        <v>248</v>
      </c>
      <c r="E204" s="144" t="s">
        <v>1851</v>
      </c>
      <c r="F204" s="145" t="s">
        <v>1852</v>
      </c>
      <c r="G204" s="146" t="s">
        <v>455</v>
      </c>
      <c r="H204" s="147">
        <v>4</v>
      </c>
      <c r="I204" s="27"/>
      <c r="J204" s="148">
        <f t="shared" si="10"/>
        <v>0</v>
      </c>
      <c r="K204" s="145" t="s">
        <v>1</v>
      </c>
      <c r="L204" s="50"/>
      <c r="M204" s="149" t="s">
        <v>1</v>
      </c>
      <c r="N204" s="150" t="s">
        <v>42</v>
      </c>
      <c r="P204" s="151">
        <f t="shared" si="11"/>
        <v>0</v>
      </c>
      <c r="Q204" s="151">
        <v>0</v>
      </c>
      <c r="R204" s="151">
        <f t="shared" si="12"/>
        <v>0</v>
      </c>
      <c r="S204" s="151">
        <v>0</v>
      </c>
      <c r="T204" s="152">
        <f t="shared" si="13"/>
        <v>0</v>
      </c>
      <c r="AR204" s="28" t="s">
        <v>364</v>
      </c>
      <c r="AT204" s="28" t="s">
        <v>248</v>
      </c>
      <c r="AU204" s="28" t="s">
        <v>86</v>
      </c>
      <c r="AY204" s="17" t="s">
        <v>246</v>
      </c>
      <c r="BE204" s="29">
        <f t="shared" si="14"/>
        <v>0</v>
      </c>
      <c r="BF204" s="29">
        <f t="shared" si="15"/>
        <v>0</v>
      </c>
      <c r="BG204" s="29">
        <f t="shared" si="16"/>
        <v>0</v>
      </c>
      <c r="BH204" s="29">
        <f t="shared" si="17"/>
        <v>0</v>
      </c>
      <c r="BI204" s="29">
        <f t="shared" si="18"/>
        <v>0</v>
      </c>
      <c r="BJ204" s="17" t="s">
        <v>8</v>
      </c>
      <c r="BK204" s="29">
        <f t="shared" si="19"/>
        <v>0</v>
      </c>
      <c r="BL204" s="17" t="s">
        <v>364</v>
      </c>
      <c r="BM204" s="28" t="s">
        <v>797</v>
      </c>
    </row>
    <row r="205" spans="2:65" s="1" customFormat="1" ht="33" customHeight="1" x14ac:dyDescent="0.2">
      <c r="B205" s="50"/>
      <c r="C205" s="143" t="s">
        <v>532</v>
      </c>
      <c r="D205" s="143" t="s">
        <v>248</v>
      </c>
      <c r="E205" s="144" t="s">
        <v>1853</v>
      </c>
      <c r="F205" s="145" t="s">
        <v>1854</v>
      </c>
      <c r="G205" s="146" t="s">
        <v>455</v>
      </c>
      <c r="H205" s="147">
        <v>5</v>
      </c>
      <c r="I205" s="27"/>
      <c r="J205" s="148">
        <f t="shared" si="10"/>
        <v>0</v>
      </c>
      <c r="K205" s="145" t="s">
        <v>1</v>
      </c>
      <c r="L205" s="50"/>
      <c r="M205" s="149" t="s">
        <v>1</v>
      </c>
      <c r="N205" s="150" t="s">
        <v>42</v>
      </c>
      <c r="P205" s="151">
        <f t="shared" si="11"/>
        <v>0</v>
      </c>
      <c r="Q205" s="151">
        <v>0</v>
      </c>
      <c r="R205" s="151">
        <f t="shared" si="12"/>
        <v>0</v>
      </c>
      <c r="S205" s="151">
        <v>0</v>
      </c>
      <c r="T205" s="152">
        <f t="shared" si="13"/>
        <v>0</v>
      </c>
      <c r="AR205" s="28" t="s">
        <v>364</v>
      </c>
      <c r="AT205" s="28" t="s">
        <v>248</v>
      </c>
      <c r="AU205" s="28" t="s">
        <v>86</v>
      </c>
      <c r="AY205" s="17" t="s">
        <v>246</v>
      </c>
      <c r="BE205" s="29">
        <f t="shared" si="14"/>
        <v>0</v>
      </c>
      <c r="BF205" s="29">
        <f t="shared" si="15"/>
        <v>0</v>
      </c>
      <c r="BG205" s="29">
        <f t="shared" si="16"/>
        <v>0</v>
      </c>
      <c r="BH205" s="29">
        <f t="shared" si="17"/>
        <v>0</v>
      </c>
      <c r="BI205" s="29">
        <f t="shared" si="18"/>
        <v>0</v>
      </c>
      <c r="BJ205" s="17" t="s">
        <v>8</v>
      </c>
      <c r="BK205" s="29">
        <f t="shared" si="19"/>
        <v>0</v>
      </c>
      <c r="BL205" s="17" t="s">
        <v>364</v>
      </c>
      <c r="BM205" s="28" t="s">
        <v>807</v>
      </c>
    </row>
    <row r="206" spans="2:65" s="1" customFormat="1" ht="44.25" customHeight="1" x14ac:dyDescent="0.2">
      <c r="B206" s="50"/>
      <c r="C206" s="169" t="s">
        <v>537</v>
      </c>
      <c r="D206" s="169" t="s">
        <v>643</v>
      </c>
      <c r="E206" s="170" t="s">
        <v>1855</v>
      </c>
      <c r="F206" s="171" t="s">
        <v>1856</v>
      </c>
      <c r="G206" s="172" t="s">
        <v>455</v>
      </c>
      <c r="H206" s="173">
        <v>5</v>
      </c>
      <c r="I206" s="34"/>
      <c r="J206" s="174">
        <f t="shared" si="10"/>
        <v>0</v>
      </c>
      <c r="K206" s="171" t="s">
        <v>1</v>
      </c>
      <c r="L206" s="175"/>
      <c r="M206" s="176" t="s">
        <v>1</v>
      </c>
      <c r="N206" s="177" t="s">
        <v>42</v>
      </c>
      <c r="P206" s="151">
        <f t="shared" si="11"/>
        <v>0</v>
      </c>
      <c r="Q206" s="151">
        <v>0</v>
      </c>
      <c r="R206" s="151">
        <f t="shared" si="12"/>
        <v>0</v>
      </c>
      <c r="S206" s="151">
        <v>0</v>
      </c>
      <c r="T206" s="152">
        <f t="shared" si="13"/>
        <v>0</v>
      </c>
      <c r="AR206" s="28" t="s">
        <v>470</v>
      </c>
      <c r="AT206" s="28" t="s">
        <v>643</v>
      </c>
      <c r="AU206" s="28" t="s">
        <v>86</v>
      </c>
      <c r="AY206" s="17" t="s">
        <v>246</v>
      </c>
      <c r="BE206" s="29">
        <f t="shared" si="14"/>
        <v>0</v>
      </c>
      <c r="BF206" s="29">
        <f t="shared" si="15"/>
        <v>0</v>
      </c>
      <c r="BG206" s="29">
        <f t="shared" si="16"/>
        <v>0</v>
      </c>
      <c r="BH206" s="29">
        <f t="shared" si="17"/>
        <v>0</v>
      </c>
      <c r="BI206" s="29">
        <f t="shared" si="18"/>
        <v>0</v>
      </c>
      <c r="BJ206" s="17" t="s">
        <v>8</v>
      </c>
      <c r="BK206" s="29">
        <f t="shared" si="19"/>
        <v>0</v>
      </c>
      <c r="BL206" s="17" t="s">
        <v>364</v>
      </c>
      <c r="BM206" s="28" t="s">
        <v>823</v>
      </c>
    </row>
    <row r="207" spans="2:65" s="1" customFormat="1" ht="24.2" customHeight="1" x14ac:dyDescent="0.2">
      <c r="B207" s="50"/>
      <c r="C207" s="143" t="s">
        <v>556</v>
      </c>
      <c r="D207" s="143" t="s">
        <v>248</v>
      </c>
      <c r="E207" s="144" t="s">
        <v>1857</v>
      </c>
      <c r="F207" s="145" t="s">
        <v>1858</v>
      </c>
      <c r="G207" s="146" t="s">
        <v>455</v>
      </c>
      <c r="H207" s="147">
        <v>5</v>
      </c>
      <c r="I207" s="27"/>
      <c r="J207" s="148">
        <f t="shared" si="10"/>
        <v>0</v>
      </c>
      <c r="K207" s="145" t="s">
        <v>1</v>
      </c>
      <c r="L207" s="50"/>
      <c r="M207" s="149" t="s">
        <v>1</v>
      </c>
      <c r="N207" s="150" t="s">
        <v>42</v>
      </c>
      <c r="P207" s="151">
        <f t="shared" si="11"/>
        <v>0</v>
      </c>
      <c r="Q207" s="151">
        <v>0</v>
      </c>
      <c r="R207" s="151">
        <f t="shared" si="12"/>
        <v>0</v>
      </c>
      <c r="S207" s="151">
        <v>0</v>
      </c>
      <c r="T207" s="152">
        <f t="shared" si="13"/>
        <v>0</v>
      </c>
      <c r="AR207" s="28" t="s">
        <v>364</v>
      </c>
      <c r="AT207" s="28" t="s">
        <v>248</v>
      </c>
      <c r="AU207" s="28" t="s">
        <v>86</v>
      </c>
      <c r="AY207" s="17" t="s">
        <v>246</v>
      </c>
      <c r="BE207" s="29">
        <f t="shared" si="14"/>
        <v>0</v>
      </c>
      <c r="BF207" s="29">
        <f t="shared" si="15"/>
        <v>0</v>
      </c>
      <c r="BG207" s="29">
        <f t="shared" si="16"/>
        <v>0</v>
      </c>
      <c r="BH207" s="29">
        <f t="shared" si="17"/>
        <v>0</v>
      </c>
      <c r="BI207" s="29">
        <f t="shared" si="18"/>
        <v>0</v>
      </c>
      <c r="BJ207" s="17" t="s">
        <v>8</v>
      </c>
      <c r="BK207" s="29">
        <f t="shared" si="19"/>
        <v>0</v>
      </c>
      <c r="BL207" s="17" t="s">
        <v>364</v>
      </c>
      <c r="BM207" s="28" t="s">
        <v>831</v>
      </c>
    </row>
    <row r="208" spans="2:65" s="1" customFormat="1" ht="44.25" customHeight="1" x14ac:dyDescent="0.2">
      <c r="B208" s="50"/>
      <c r="C208" s="143" t="s">
        <v>561</v>
      </c>
      <c r="D208" s="143" t="s">
        <v>248</v>
      </c>
      <c r="E208" s="144" t="s">
        <v>1859</v>
      </c>
      <c r="F208" s="145" t="s">
        <v>2683</v>
      </c>
      <c r="G208" s="146" t="s">
        <v>1788</v>
      </c>
      <c r="H208" s="147">
        <v>1</v>
      </c>
      <c r="I208" s="27"/>
      <c r="J208" s="148">
        <f t="shared" si="10"/>
        <v>0</v>
      </c>
      <c r="K208" s="145" t="s">
        <v>1</v>
      </c>
      <c r="L208" s="50"/>
      <c r="M208" s="149" t="s">
        <v>1</v>
      </c>
      <c r="N208" s="150" t="s">
        <v>42</v>
      </c>
      <c r="P208" s="151">
        <f t="shared" si="11"/>
        <v>0</v>
      </c>
      <c r="Q208" s="151">
        <v>0</v>
      </c>
      <c r="R208" s="151">
        <f t="shared" si="12"/>
        <v>0</v>
      </c>
      <c r="S208" s="151">
        <v>0</v>
      </c>
      <c r="T208" s="152">
        <f t="shared" si="13"/>
        <v>0</v>
      </c>
      <c r="AR208" s="28" t="s">
        <v>364</v>
      </c>
      <c r="AT208" s="28" t="s">
        <v>248</v>
      </c>
      <c r="AU208" s="28" t="s">
        <v>86</v>
      </c>
      <c r="AY208" s="17" t="s">
        <v>246</v>
      </c>
      <c r="BE208" s="29">
        <f t="shared" si="14"/>
        <v>0</v>
      </c>
      <c r="BF208" s="29">
        <f t="shared" si="15"/>
        <v>0</v>
      </c>
      <c r="BG208" s="29">
        <f t="shared" si="16"/>
        <v>0</v>
      </c>
      <c r="BH208" s="29">
        <f t="shared" si="17"/>
        <v>0</v>
      </c>
      <c r="BI208" s="29">
        <f t="shared" si="18"/>
        <v>0</v>
      </c>
      <c r="BJ208" s="17" t="s">
        <v>8</v>
      </c>
      <c r="BK208" s="29">
        <f t="shared" si="19"/>
        <v>0</v>
      </c>
      <c r="BL208" s="17" t="s">
        <v>364</v>
      </c>
      <c r="BM208" s="28" t="s">
        <v>844</v>
      </c>
    </row>
    <row r="209" spans="2:65" s="1" customFormat="1" ht="24.2" customHeight="1" x14ac:dyDescent="0.2">
      <c r="B209" s="50"/>
      <c r="C209" s="143" t="s">
        <v>567</v>
      </c>
      <c r="D209" s="143" t="s">
        <v>248</v>
      </c>
      <c r="E209" s="144" t="s">
        <v>1860</v>
      </c>
      <c r="F209" s="145" t="s">
        <v>1861</v>
      </c>
      <c r="G209" s="146" t="s">
        <v>274</v>
      </c>
      <c r="H209" s="147">
        <v>135.5</v>
      </c>
      <c r="I209" s="27"/>
      <c r="J209" s="148">
        <f t="shared" si="10"/>
        <v>0</v>
      </c>
      <c r="K209" s="145" t="s">
        <v>1</v>
      </c>
      <c r="L209" s="50"/>
      <c r="M209" s="149" t="s">
        <v>1</v>
      </c>
      <c r="N209" s="150" t="s">
        <v>42</v>
      </c>
      <c r="P209" s="151">
        <f t="shared" si="11"/>
        <v>0</v>
      </c>
      <c r="Q209" s="151">
        <v>0</v>
      </c>
      <c r="R209" s="151">
        <f t="shared" si="12"/>
        <v>0</v>
      </c>
      <c r="S209" s="151">
        <v>0</v>
      </c>
      <c r="T209" s="152">
        <f t="shared" si="13"/>
        <v>0</v>
      </c>
      <c r="AR209" s="28" t="s">
        <v>364</v>
      </c>
      <c r="AT209" s="28" t="s">
        <v>248</v>
      </c>
      <c r="AU209" s="28" t="s">
        <v>86</v>
      </c>
      <c r="AY209" s="17" t="s">
        <v>246</v>
      </c>
      <c r="BE209" s="29">
        <f t="shared" si="14"/>
        <v>0</v>
      </c>
      <c r="BF209" s="29">
        <f t="shared" si="15"/>
        <v>0</v>
      </c>
      <c r="BG209" s="29">
        <f t="shared" si="16"/>
        <v>0</v>
      </c>
      <c r="BH209" s="29">
        <f t="shared" si="17"/>
        <v>0</v>
      </c>
      <c r="BI209" s="29">
        <f t="shared" si="18"/>
        <v>0</v>
      </c>
      <c r="BJ209" s="17" t="s">
        <v>8</v>
      </c>
      <c r="BK209" s="29">
        <f t="shared" si="19"/>
        <v>0</v>
      </c>
      <c r="BL209" s="17" t="s">
        <v>364</v>
      </c>
      <c r="BM209" s="28" t="s">
        <v>859</v>
      </c>
    </row>
    <row r="210" spans="2:65" s="1" customFormat="1" ht="21.75" customHeight="1" x14ac:dyDescent="0.2">
      <c r="B210" s="50"/>
      <c r="C210" s="143" t="s">
        <v>571</v>
      </c>
      <c r="D210" s="143" t="s">
        <v>248</v>
      </c>
      <c r="E210" s="144" t="s">
        <v>1862</v>
      </c>
      <c r="F210" s="145" t="s">
        <v>1863</v>
      </c>
      <c r="G210" s="146" t="s">
        <v>274</v>
      </c>
      <c r="H210" s="147">
        <v>135.5</v>
      </c>
      <c r="I210" s="27"/>
      <c r="J210" s="148">
        <f t="shared" si="10"/>
        <v>0</v>
      </c>
      <c r="K210" s="145" t="s">
        <v>1</v>
      </c>
      <c r="L210" s="50"/>
      <c r="M210" s="149" t="s">
        <v>1</v>
      </c>
      <c r="N210" s="150" t="s">
        <v>42</v>
      </c>
      <c r="P210" s="151">
        <f t="shared" si="11"/>
        <v>0</v>
      </c>
      <c r="Q210" s="151">
        <v>0</v>
      </c>
      <c r="R210" s="151">
        <f t="shared" si="12"/>
        <v>0</v>
      </c>
      <c r="S210" s="151">
        <v>0</v>
      </c>
      <c r="T210" s="152">
        <f t="shared" si="13"/>
        <v>0</v>
      </c>
      <c r="AR210" s="28" t="s">
        <v>364</v>
      </c>
      <c r="AT210" s="28" t="s">
        <v>248</v>
      </c>
      <c r="AU210" s="28" t="s">
        <v>86</v>
      </c>
      <c r="AY210" s="17" t="s">
        <v>246</v>
      </c>
      <c r="BE210" s="29">
        <f t="shared" si="14"/>
        <v>0</v>
      </c>
      <c r="BF210" s="29">
        <f t="shared" si="15"/>
        <v>0</v>
      </c>
      <c r="BG210" s="29">
        <f t="shared" si="16"/>
        <v>0</v>
      </c>
      <c r="BH210" s="29">
        <f t="shared" si="17"/>
        <v>0</v>
      </c>
      <c r="BI210" s="29">
        <f t="shared" si="18"/>
        <v>0</v>
      </c>
      <c r="BJ210" s="17" t="s">
        <v>8</v>
      </c>
      <c r="BK210" s="29">
        <f t="shared" si="19"/>
        <v>0</v>
      </c>
      <c r="BL210" s="17" t="s">
        <v>364</v>
      </c>
      <c r="BM210" s="28" t="s">
        <v>877</v>
      </c>
    </row>
    <row r="211" spans="2:65" s="1" customFormat="1" ht="24.2" customHeight="1" x14ac:dyDescent="0.2">
      <c r="B211" s="50"/>
      <c r="C211" s="143" t="s">
        <v>575</v>
      </c>
      <c r="D211" s="143" t="s">
        <v>248</v>
      </c>
      <c r="E211" s="144" t="s">
        <v>1864</v>
      </c>
      <c r="F211" s="145" t="s">
        <v>1865</v>
      </c>
      <c r="G211" s="146" t="s">
        <v>1822</v>
      </c>
      <c r="H211" s="36"/>
      <c r="I211" s="27"/>
      <c r="J211" s="148">
        <f t="shared" si="10"/>
        <v>0</v>
      </c>
      <c r="K211" s="145" t="s">
        <v>1</v>
      </c>
      <c r="L211" s="50"/>
      <c r="M211" s="149" t="s">
        <v>1</v>
      </c>
      <c r="N211" s="150" t="s">
        <v>42</v>
      </c>
      <c r="P211" s="151">
        <f t="shared" si="11"/>
        <v>0</v>
      </c>
      <c r="Q211" s="151">
        <v>0</v>
      </c>
      <c r="R211" s="151">
        <f t="shared" si="12"/>
        <v>0</v>
      </c>
      <c r="S211" s="151">
        <v>0</v>
      </c>
      <c r="T211" s="152">
        <f t="shared" si="13"/>
        <v>0</v>
      </c>
      <c r="AR211" s="28" t="s">
        <v>364</v>
      </c>
      <c r="AT211" s="28" t="s">
        <v>248</v>
      </c>
      <c r="AU211" s="28" t="s">
        <v>86</v>
      </c>
      <c r="AY211" s="17" t="s">
        <v>246</v>
      </c>
      <c r="BE211" s="29">
        <f t="shared" si="14"/>
        <v>0</v>
      </c>
      <c r="BF211" s="29">
        <f t="shared" si="15"/>
        <v>0</v>
      </c>
      <c r="BG211" s="29">
        <f t="shared" si="16"/>
        <v>0</v>
      </c>
      <c r="BH211" s="29">
        <f t="shared" si="17"/>
        <v>0</v>
      </c>
      <c r="BI211" s="29">
        <f t="shared" si="18"/>
        <v>0</v>
      </c>
      <c r="BJ211" s="17" t="s">
        <v>8</v>
      </c>
      <c r="BK211" s="29">
        <f t="shared" si="19"/>
        <v>0</v>
      </c>
      <c r="BL211" s="17" t="s">
        <v>364</v>
      </c>
      <c r="BM211" s="28" t="s">
        <v>885</v>
      </c>
    </row>
    <row r="212" spans="2:65" s="11" customFormat="1" ht="22.9" customHeight="1" x14ac:dyDescent="0.2">
      <c r="B212" s="135"/>
      <c r="D212" s="24" t="s">
        <v>76</v>
      </c>
      <c r="E212" s="141" t="s">
        <v>1866</v>
      </c>
      <c r="F212" s="141" t="s">
        <v>1867</v>
      </c>
      <c r="J212" s="142">
        <f>BK212</f>
        <v>0</v>
      </c>
      <c r="L212" s="135"/>
      <c r="M212" s="138"/>
      <c r="P212" s="139">
        <f>SUM(P213:P214)</f>
        <v>0</v>
      </c>
      <c r="R212" s="139">
        <f>SUM(R213:R214)</f>
        <v>0</v>
      </c>
      <c r="T212" s="140">
        <f>SUM(T213:T214)</f>
        <v>0</v>
      </c>
      <c r="AR212" s="24" t="s">
        <v>86</v>
      </c>
      <c r="AT212" s="25" t="s">
        <v>76</v>
      </c>
      <c r="AU212" s="25" t="s">
        <v>8</v>
      </c>
      <c r="AY212" s="24" t="s">
        <v>246</v>
      </c>
      <c r="BK212" s="26">
        <f>SUM(BK213:BK214)</f>
        <v>0</v>
      </c>
    </row>
    <row r="213" spans="2:65" s="1" customFormat="1" ht="16.5" customHeight="1" x14ac:dyDescent="0.2">
      <c r="B213" s="50"/>
      <c r="C213" s="143" t="s">
        <v>579</v>
      </c>
      <c r="D213" s="143" t="s">
        <v>248</v>
      </c>
      <c r="E213" s="144" t="s">
        <v>1868</v>
      </c>
      <c r="F213" s="145" t="s">
        <v>1869</v>
      </c>
      <c r="G213" s="146" t="s">
        <v>455</v>
      </c>
      <c r="H213" s="147">
        <v>1</v>
      </c>
      <c r="I213" s="27"/>
      <c r="J213" s="148">
        <f>ROUND(I213*H213,0)</f>
        <v>0</v>
      </c>
      <c r="K213" s="145" t="s">
        <v>1</v>
      </c>
      <c r="L213" s="50"/>
      <c r="M213" s="149" t="s">
        <v>1</v>
      </c>
      <c r="N213" s="150" t="s">
        <v>42</v>
      </c>
      <c r="P213" s="151">
        <f>O213*H213</f>
        <v>0</v>
      </c>
      <c r="Q213" s="151">
        <v>0</v>
      </c>
      <c r="R213" s="151">
        <f>Q213*H213</f>
        <v>0</v>
      </c>
      <c r="S213" s="151">
        <v>0</v>
      </c>
      <c r="T213" s="152">
        <f>S213*H213</f>
        <v>0</v>
      </c>
      <c r="AR213" s="28" t="s">
        <v>364</v>
      </c>
      <c r="AT213" s="28" t="s">
        <v>248</v>
      </c>
      <c r="AU213" s="28" t="s">
        <v>86</v>
      </c>
      <c r="AY213" s="17" t="s">
        <v>246</v>
      </c>
      <c r="BE213" s="29">
        <f>IF(N213="základní",J213,0)</f>
        <v>0</v>
      </c>
      <c r="BF213" s="29">
        <f>IF(N213="snížená",J213,0)</f>
        <v>0</v>
      </c>
      <c r="BG213" s="29">
        <f>IF(N213="zákl. přenesená",J213,0)</f>
        <v>0</v>
      </c>
      <c r="BH213" s="29">
        <f>IF(N213="sníž. přenesená",J213,0)</f>
        <v>0</v>
      </c>
      <c r="BI213" s="29">
        <f>IF(N213="nulová",J213,0)</f>
        <v>0</v>
      </c>
      <c r="BJ213" s="17" t="s">
        <v>8</v>
      </c>
      <c r="BK213" s="29">
        <f>ROUND(I213*H213,0)</f>
        <v>0</v>
      </c>
      <c r="BL213" s="17" t="s">
        <v>364</v>
      </c>
      <c r="BM213" s="28" t="s">
        <v>894</v>
      </c>
    </row>
    <row r="214" spans="2:65" s="1" customFormat="1" ht="24.2" customHeight="1" x14ac:dyDescent="0.2">
      <c r="B214" s="50"/>
      <c r="C214" s="143" t="s">
        <v>584</v>
      </c>
      <c r="D214" s="143" t="s">
        <v>248</v>
      </c>
      <c r="E214" s="144" t="s">
        <v>1870</v>
      </c>
      <c r="F214" s="145" t="s">
        <v>1871</v>
      </c>
      <c r="G214" s="146" t="s">
        <v>1822</v>
      </c>
      <c r="H214" s="36"/>
      <c r="I214" s="27"/>
      <c r="J214" s="148">
        <f>ROUND(I214*H214,0)</f>
        <v>0</v>
      </c>
      <c r="K214" s="145" t="s">
        <v>1</v>
      </c>
      <c r="L214" s="50"/>
      <c r="M214" s="149" t="s">
        <v>1</v>
      </c>
      <c r="N214" s="150" t="s">
        <v>42</v>
      </c>
      <c r="P214" s="151">
        <f>O214*H214</f>
        <v>0</v>
      </c>
      <c r="Q214" s="151">
        <v>0</v>
      </c>
      <c r="R214" s="151">
        <f>Q214*H214</f>
        <v>0</v>
      </c>
      <c r="S214" s="151">
        <v>0</v>
      </c>
      <c r="T214" s="152">
        <f>S214*H214</f>
        <v>0</v>
      </c>
      <c r="AR214" s="28" t="s">
        <v>364</v>
      </c>
      <c r="AT214" s="28" t="s">
        <v>248</v>
      </c>
      <c r="AU214" s="28" t="s">
        <v>86</v>
      </c>
      <c r="AY214" s="17" t="s">
        <v>246</v>
      </c>
      <c r="BE214" s="29">
        <f>IF(N214="základní",J214,0)</f>
        <v>0</v>
      </c>
      <c r="BF214" s="29">
        <f>IF(N214="snížená",J214,0)</f>
        <v>0</v>
      </c>
      <c r="BG214" s="29">
        <f>IF(N214="zákl. přenesená",J214,0)</f>
        <v>0</v>
      </c>
      <c r="BH214" s="29">
        <f>IF(N214="sníž. přenesená",J214,0)</f>
        <v>0</v>
      </c>
      <c r="BI214" s="29">
        <f>IF(N214="nulová",J214,0)</f>
        <v>0</v>
      </c>
      <c r="BJ214" s="17" t="s">
        <v>8</v>
      </c>
      <c r="BK214" s="29">
        <f>ROUND(I214*H214,0)</f>
        <v>0</v>
      </c>
      <c r="BL214" s="17" t="s">
        <v>364</v>
      </c>
      <c r="BM214" s="28" t="s">
        <v>903</v>
      </c>
    </row>
    <row r="215" spans="2:65" s="11" customFormat="1" ht="25.9" customHeight="1" x14ac:dyDescent="0.2">
      <c r="B215" s="135"/>
      <c r="D215" s="24" t="s">
        <v>76</v>
      </c>
      <c r="E215" s="136" t="s">
        <v>1733</v>
      </c>
      <c r="F215" s="136" t="s">
        <v>1872</v>
      </c>
      <c r="J215" s="137">
        <f>BK215</f>
        <v>0</v>
      </c>
      <c r="L215" s="135"/>
      <c r="M215" s="138"/>
      <c r="P215" s="139">
        <f>SUM(P216:P217)</f>
        <v>0</v>
      </c>
      <c r="R215" s="139">
        <f>SUM(R216:R217)</f>
        <v>0</v>
      </c>
      <c r="T215" s="140">
        <f>SUM(T216:T217)</f>
        <v>0</v>
      </c>
      <c r="AR215" s="24" t="s">
        <v>253</v>
      </c>
      <c r="AT215" s="25" t="s">
        <v>76</v>
      </c>
      <c r="AU215" s="25" t="s">
        <v>77</v>
      </c>
      <c r="AY215" s="24" t="s">
        <v>246</v>
      </c>
      <c r="BK215" s="26">
        <f>SUM(BK216:BK217)</f>
        <v>0</v>
      </c>
    </row>
    <row r="216" spans="2:65" s="1" customFormat="1" ht="33" customHeight="1" x14ac:dyDescent="0.2">
      <c r="B216" s="50"/>
      <c r="C216" s="143" t="s">
        <v>589</v>
      </c>
      <c r="D216" s="143" t="s">
        <v>248</v>
      </c>
      <c r="E216" s="144" t="s">
        <v>1873</v>
      </c>
      <c r="F216" s="145" t="s">
        <v>1874</v>
      </c>
      <c r="G216" s="146" t="s">
        <v>1788</v>
      </c>
      <c r="H216" s="147">
        <v>1</v>
      </c>
      <c r="I216" s="27"/>
      <c r="J216" s="148">
        <f>ROUND(I216*H216,0)</f>
        <v>0</v>
      </c>
      <c r="K216" s="145" t="s">
        <v>1</v>
      </c>
      <c r="L216" s="50"/>
      <c r="M216" s="149" t="s">
        <v>1</v>
      </c>
      <c r="N216" s="150" t="s">
        <v>42</v>
      </c>
      <c r="P216" s="151">
        <f>O216*H216</f>
        <v>0</v>
      </c>
      <c r="Q216" s="151">
        <v>0</v>
      </c>
      <c r="R216" s="151">
        <f>Q216*H216</f>
        <v>0</v>
      </c>
      <c r="S216" s="151">
        <v>0</v>
      </c>
      <c r="T216" s="152">
        <f>S216*H216</f>
        <v>0</v>
      </c>
      <c r="AR216" s="28" t="s">
        <v>1875</v>
      </c>
      <c r="AT216" s="28" t="s">
        <v>248</v>
      </c>
      <c r="AU216" s="28" t="s">
        <v>8</v>
      </c>
      <c r="AY216" s="17" t="s">
        <v>246</v>
      </c>
      <c r="BE216" s="29">
        <f>IF(N216="základní",J216,0)</f>
        <v>0</v>
      </c>
      <c r="BF216" s="29">
        <f>IF(N216="snížená",J216,0)</f>
        <v>0</v>
      </c>
      <c r="BG216" s="29">
        <f>IF(N216="zákl. přenesená",J216,0)</f>
        <v>0</v>
      </c>
      <c r="BH216" s="29">
        <f>IF(N216="sníž. přenesená",J216,0)</f>
        <v>0</v>
      </c>
      <c r="BI216" s="29">
        <f>IF(N216="nulová",J216,0)</f>
        <v>0</v>
      </c>
      <c r="BJ216" s="17" t="s">
        <v>8</v>
      </c>
      <c r="BK216" s="29">
        <f>ROUND(I216*H216,0)</f>
        <v>0</v>
      </c>
      <c r="BL216" s="17" t="s">
        <v>1875</v>
      </c>
      <c r="BM216" s="28" t="s">
        <v>913</v>
      </c>
    </row>
    <row r="217" spans="2:65" s="1" customFormat="1" ht="44.25" customHeight="1" x14ac:dyDescent="0.2">
      <c r="B217" s="50"/>
      <c r="C217" s="143" t="s">
        <v>594</v>
      </c>
      <c r="D217" s="143" t="s">
        <v>248</v>
      </c>
      <c r="E217" s="144" t="s">
        <v>1876</v>
      </c>
      <c r="F217" s="145" t="s">
        <v>1877</v>
      </c>
      <c r="G217" s="146" t="s">
        <v>1788</v>
      </c>
      <c r="H217" s="147">
        <v>1</v>
      </c>
      <c r="I217" s="27"/>
      <c r="J217" s="148">
        <f>ROUND(I217*H217,0)</f>
        <v>0</v>
      </c>
      <c r="K217" s="145" t="s">
        <v>1</v>
      </c>
      <c r="L217" s="50"/>
      <c r="M217" s="185" t="s">
        <v>1</v>
      </c>
      <c r="N217" s="186" t="s">
        <v>42</v>
      </c>
      <c r="O217" s="187"/>
      <c r="P217" s="188">
        <f>O217*H217</f>
        <v>0</v>
      </c>
      <c r="Q217" s="188">
        <v>0</v>
      </c>
      <c r="R217" s="188">
        <f>Q217*H217</f>
        <v>0</v>
      </c>
      <c r="S217" s="188">
        <v>0</v>
      </c>
      <c r="T217" s="189">
        <f>S217*H217</f>
        <v>0</v>
      </c>
      <c r="AR217" s="28" t="s">
        <v>1875</v>
      </c>
      <c r="AT217" s="28" t="s">
        <v>248</v>
      </c>
      <c r="AU217" s="28" t="s">
        <v>8</v>
      </c>
      <c r="AY217" s="17" t="s">
        <v>246</v>
      </c>
      <c r="BE217" s="29">
        <f>IF(N217="základní",J217,0)</f>
        <v>0</v>
      </c>
      <c r="BF217" s="29">
        <f>IF(N217="snížená",J217,0)</f>
        <v>0</v>
      </c>
      <c r="BG217" s="29">
        <f>IF(N217="zákl. přenesená",J217,0)</f>
        <v>0</v>
      </c>
      <c r="BH217" s="29">
        <f>IF(N217="sníž. přenesená",J217,0)</f>
        <v>0</v>
      </c>
      <c r="BI217" s="29">
        <f>IF(N217="nulová",J217,0)</f>
        <v>0</v>
      </c>
      <c r="BJ217" s="17" t="s">
        <v>8</v>
      </c>
      <c r="BK217" s="29">
        <f>ROUND(I217*H217,0)</f>
        <v>0</v>
      </c>
      <c r="BL217" s="17" t="s">
        <v>1875</v>
      </c>
      <c r="BM217" s="28" t="s">
        <v>924</v>
      </c>
    </row>
    <row r="218" spans="2:65" s="1" customFormat="1" ht="6.95" customHeight="1" x14ac:dyDescent="0.2">
      <c r="B218" s="61"/>
      <c r="C218" s="62"/>
      <c r="D218" s="62"/>
      <c r="E218" s="62"/>
      <c r="F218" s="62"/>
      <c r="G218" s="62"/>
      <c r="H218" s="62"/>
      <c r="I218" s="62"/>
      <c r="J218" s="62"/>
      <c r="K218" s="62"/>
      <c r="L218" s="50"/>
    </row>
  </sheetData>
  <sheetProtection password="D62F" sheet="1" objects="1" scenarios="1"/>
  <autoFilter ref="C125:K217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3"/>
  <sheetViews>
    <sheetView showGridLines="0" topLeftCell="A47" zoomScale="85" zoomScaleNormal="85" workbookViewId="0">
      <selection activeCell="I171" sqref="I17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91</v>
      </c>
    </row>
    <row r="3" spans="2:46" ht="6.95" customHeight="1" x14ac:dyDescent="0.2">
      <c r="B3" s="39"/>
      <c r="C3" s="40"/>
      <c r="D3" s="40"/>
      <c r="E3" s="40"/>
      <c r="F3" s="40"/>
      <c r="G3" s="40"/>
      <c r="H3" s="40"/>
      <c r="I3" s="40"/>
      <c r="J3" s="40"/>
      <c r="K3" s="40"/>
      <c r="L3" s="41"/>
      <c r="AT3" s="17" t="s">
        <v>86</v>
      </c>
    </row>
    <row r="4" spans="2:46" ht="24.95" customHeight="1" x14ac:dyDescent="0.2">
      <c r="B4" s="41"/>
      <c r="D4" s="42" t="s">
        <v>108</v>
      </c>
      <c r="L4" s="41"/>
      <c r="M4" s="99" t="s">
        <v>11</v>
      </c>
      <c r="AT4" s="17" t="s">
        <v>3</v>
      </c>
    </row>
    <row r="5" spans="2:46" ht="6.95" customHeight="1" x14ac:dyDescent="0.2">
      <c r="B5" s="41"/>
      <c r="L5" s="41"/>
    </row>
    <row r="6" spans="2:46" ht="12" customHeight="1" x14ac:dyDescent="0.2">
      <c r="B6" s="41"/>
      <c r="D6" s="47" t="s">
        <v>17</v>
      </c>
      <c r="L6" s="41"/>
    </row>
    <row r="7" spans="2:46" ht="16.5" customHeight="1" x14ac:dyDescent="0.2">
      <c r="B7" s="41"/>
      <c r="E7" s="241" t="str">
        <f>'Rekapitulace stavby'!K6</f>
        <v>Rek. pavilonu nosorožců 3, ZOO Dvůr Králové - 2.etapa</v>
      </c>
      <c r="F7" s="242"/>
      <c r="G7" s="242"/>
      <c r="H7" s="242"/>
      <c r="L7" s="41"/>
    </row>
    <row r="8" spans="2:46" s="1" customFormat="1" ht="12" customHeight="1" x14ac:dyDescent="0.2">
      <c r="B8" s="50"/>
      <c r="D8" s="47" t="s">
        <v>120</v>
      </c>
      <c r="L8" s="50"/>
    </row>
    <row r="9" spans="2:46" s="1" customFormat="1" ht="16.5" customHeight="1" x14ac:dyDescent="0.2">
      <c r="B9" s="50"/>
      <c r="E9" s="220" t="s">
        <v>1878</v>
      </c>
      <c r="F9" s="240"/>
      <c r="G9" s="240"/>
      <c r="H9" s="240"/>
      <c r="L9" s="50"/>
    </row>
    <row r="10" spans="2:46" s="1" customFormat="1" x14ac:dyDescent="0.2">
      <c r="B10" s="50"/>
      <c r="L10" s="50"/>
    </row>
    <row r="11" spans="2:46" s="1" customFormat="1" ht="12" customHeight="1" x14ac:dyDescent="0.2">
      <c r="B11" s="50"/>
      <c r="D11" s="47" t="s">
        <v>19</v>
      </c>
      <c r="F11" s="48" t="s">
        <v>1</v>
      </c>
      <c r="I11" s="47" t="s">
        <v>20</v>
      </c>
      <c r="J11" s="48" t="s">
        <v>1</v>
      </c>
      <c r="L11" s="50"/>
    </row>
    <row r="12" spans="2:46" s="1" customFormat="1" ht="12" customHeight="1" x14ac:dyDescent="0.2">
      <c r="B12" s="50"/>
      <c r="D12" s="47" t="s">
        <v>21</v>
      </c>
      <c r="F12" s="48" t="s">
        <v>22</v>
      </c>
      <c r="I12" s="47" t="s">
        <v>23</v>
      </c>
      <c r="J12" s="100" t="str">
        <f>'Rekapitulace stavby'!AN8</f>
        <v>19. 3. 2024</v>
      </c>
      <c r="L12" s="50"/>
    </row>
    <row r="13" spans="2:46" s="1" customFormat="1" ht="10.9" customHeight="1" x14ac:dyDescent="0.2">
      <c r="B13" s="50"/>
      <c r="L13" s="50"/>
    </row>
    <row r="14" spans="2:46" s="1" customFormat="1" ht="12" customHeight="1" x14ac:dyDescent="0.2">
      <c r="B14" s="50"/>
      <c r="D14" s="47" t="s">
        <v>25</v>
      </c>
      <c r="I14" s="47" t="s">
        <v>26</v>
      </c>
      <c r="J14" s="48" t="s">
        <v>1</v>
      </c>
      <c r="L14" s="50"/>
    </row>
    <row r="15" spans="2:46" s="1" customFormat="1" ht="18" customHeight="1" x14ac:dyDescent="0.2">
      <c r="B15" s="50"/>
      <c r="E15" s="48" t="s">
        <v>27</v>
      </c>
      <c r="I15" s="47" t="s">
        <v>28</v>
      </c>
      <c r="J15" s="48" t="s">
        <v>1</v>
      </c>
      <c r="L15" s="50"/>
    </row>
    <row r="16" spans="2:46" s="1" customFormat="1" ht="6.95" customHeight="1" x14ac:dyDescent="0.2">
      <c r="B16" s="50"/>
      <c r="L16" s="50"/>
    </row>
    <row r="17" spans="2:12" s="1" customFormat="1" ht="12" customHeight="1" x14ac:dyDescent="0.2">
      <c r="B17" s="50"/>
      <c r="D17" s="47" t="s">
        <v>29</v>
      </c>
      <c r="I17" s="47" t="s">
        <v>26</v>
      </c>
      <c r="J17" s="200" t="str">
        <f>'Rekapitulace stavby'!AN13</f>
        <v>Vyplň údaj</v>
      </c>
      <c r="L17" s="50"/>
    </row>
    <row r="18" spans="2:12" s="1" customFormat="1" ht="18" customHeight="1" x14ac:dyDescent="0.2">
      <c r="B18" s="50"/>
      <c r="E18" s="243" t="str">
        <f>'Rekapitulace stavby'!E14</f>
        <v>Vyplň údaj</v>
      </c>
      <c r="F18" s="244"/>
      <c r="G18" s="244"/>
      <c r="H18" s="244"/>
      <c r="I18" s="47" t="s">
        <v>28</v>
      </c>
      <c r="J18" s="200" t="str">
        <f>'Rekapitulace stavby'!AN14</f>
        <v>Vyplň údaj</v>
      </c>
      <c r="L18" s="50"/>
    </row>
    <row r="19" spans="2:12" s="1" customFormat="1" ht="6.95" customHeight="1" x14ac:dyDescent="0.2">
      <c r="B19" s="50"/>
      <c r="L19" s="50"/>
    </row>
    <row r="20" spans="2:12" s="1" customFormat="1" ht="12" customHeight="1" x14ac:dyDescent="0.2">
      <c r="B20" s="50"/>
      <c r="D20" s="47" t="s">
        <v>31</v>
      </c>
      <c r="I20" s="47" t="s">
        <v>26</v>
      </c>
      <c r="J20" s="48" t="s">
        <v>1</v>
      </c>
      <c r="L20" s="50"/>
    </row>
    <row r="21" spans="2:12" s="1" customFormat="1" ht="18" customHeight="1" x14ac:dyDescent="0.2">
      <c r="B21" s="50"/>
      <c r="E21" s="48" t="s">
        <v>32</v>
      </c>
      <c r="I21" s="47" t="s">
        <v>28</v>
      </c>
      <c r="J21" s="48" t="s">
        <v>1</v>
      </c>
      <c r="L21" s="50"/>
    </row>
    <row r="22" spans="2:12" s="1" customFormat="1" ht="6.95" customHeight="1" x14ac:dyDescent="0.2">
      <c r="B22" s="50"/>
      <c r="L22" s="50"/>
    </row>
    <row r="23" spans="2:12" s="1" customFormat="1" ht="12" customHeight="1" x14ac:dyDescent="0.2">
      <c r="B23" s="50"/>
      <c r="D23" s="47" t="s">
        <v>34</v>
      </c>
      <c r="I23" s="47" t="s">
        <v>26</v>
      </c>
      <c r="J23" s="48" t="s">
        <v>1</v>
      </c>
      <c r="L23" s="50"/>
    </row>
    <row r="24" spans="2:12" s="1" customFormat="1" ht="18" customHeight="1" x14ac:dyDescent="0.2">
      <c r="B24" s="50"/>
      <c r="E24" s="48" t="s">
        <v>35</v>
      </c>
      <c r="I24" s="47" t="s">
        <v>28</v>
      </c>
      <c r="J24" s="48" t="s">
        <v>1</v>
      </c>
      <c r="L24" s="50"/>
    </row>
    <row r="25" spans="2:12" s="1" customFormat="1" ht="6.95" customHeight="1" x14ac:dyDescent="0.2">
      <c r="B25" s="50"/>
      <c r="L25" s="50"/>
    </row>
    <row r="26" spans="2:12" s="1" customFormat="1" ht="12" customHeight="1" x14ac:dyDescent="0.2">
      <c r="B26" s="50"/>
      <c r="D26" s="47" t="s">
        <v>36</v>
      </c>
      <c r="L26" s="50"/>
    </row>
    <row r="27" spans="2:12" s="7" customFormat="1" ht="16.5" customHeight="1" x14ac:dyDescent="0.2">
      <c r="B27" s="101"/>
      <c r="E27" s="239" t="s">
        <v>1</v>
      </c>
      <c r="F27" s="239"/>
      <c r="G27" s="239"/>
      <c r="H27" s="239"/>
      <c r="L27" s="101"/>
    </row>
    <row r="28" spans="2:12" s="1" customFormat="1" ht="6.95" customHeight="1" x14ac:dyDescent="0.2">
      <c r="B28" s="50"/>
      <c r="L28" s="50"/>
    </row>
    <row r="29" spans="2:12" s="1" customFormat="1" ht="6.95" customHeight="1" x14ac:dyDescent="0.2">
      <c r="B29" s="50"/>
      <c r="D29" s="69"/>
      <c r="E29" s="69"/>
      <c r="F29" s="69"/>
      <c r="G29" s="69"/>
      <c r="H29" s="69"/>
      <c r="I29" s="69"/>
      <c r="J29" s="69"/>
      <c r="K29" s="69"/>
      <c r="L29" s="50"/>
    </row>
    <row r="30" spans="2:12" s="1" customFormat="1" ht="25.35" customHeight="1" x14ac:dyDescent="0.2">
      <c r="B30" s="50"/>
      <c r="D30" s="102" t="s">
        <v>37</v>
      </c>
      <c r="J30" s="103">
        <f>ROUND(J121, 0)</f>
        <v>0</v>
      </c>
      <c r="L30" s="50"/>
    </row>
    <row r="31" spans="2:12" s="1" customFormat="1" ht="6.95" customHeight="1" x14ac:dyDescent="0.2">
      <c r="B31" s="50"/>
      <c r="D31" s="69"/>
      <c r="E31" s="69"/>
      <c r="F31" s="69"/>
      <c r="G31" s="69"/>
      <c r="H31" s="69"/>
      <c r="I31" s="69"/>
      <c r="J31" s="69"/>
      <c r="K31" s="69"/>
      <c r="L31" s="50"/>
    </row>
    <row r="32" spans="2:12" s="1" customFormat="1" ht="14.45" customHeight="1" x14ac:dyDescent="0.2">
      <c r="B32" s="50"/>
      <c r="F32" s="104" t="s">
        <v>39</v>
      </c>
      <c r="I32" s="104" t="s">
        <v>38</v>
      </c>
      <c r="J32" s="104" t="s">
        <v>40</v>
      </c>
      <c r="L32" s="50"/>
    </row>
    <row r="33" spans="2:12" s="1" customFormat="1" ht="14.45" customHeight="1" x14ac:dyDescent="0.2">
      <c r="B33" s="50"/>
      <c r="D33" s="105" t="s">
        <v>41</v>
      </c>
      <c r="E33" s="47" t="s">
        <v>42</v>
      </c>
      <c r="F33" s="106">
        <f>ROUND((SUM(BE121:BE172)),  0)</f>
        <v>0</v>
      </c>
      <c r="I33" s="107">
        <v>0.21</v>
      </c>
      <c r="J33" s="106">
        <f>ROUND(((SUM(BE121:BE172))*I33),  0)</f>
        <v>0</v>
      </c>
      <c r="L33" s="50"/>
    </row>
    <row r="34" spans="2:12" s="1" customFormat="1" ht="14.45" customHeight="1" x14ac:dyDescent="0.2">
      <c r="B34" s="50"/>
      <c r="E34" s="47" t="s">
        <v>43</v>
      </c>
      <c r="F34" s="106">
        <f>ROUND((SUM(BF121:BF172)),  0)</f>
        <v>0</v>
      </c>
      <c r="I34" s="107">
        <v>0.12</v>
      </c>
      <c r="J34" s="106">
        <f>ROUND(((SUM(BF121:BF172))*I34),  0)</f>
        <v>0</v>
      </c>
      <c r="L34" s="50"/>
    </row>
    <row r="35" spans="2:12" s="1" customFormat="1" ht="14.45" hidden="1" customHeight="1" x14ac:dyDescent="0.2">
      <c r="B35" s="50"/>
      <c r="E35" s="47" t="s">
        <v>44</v>
      </c>
      <c r="F35" s="106">
        <f>ROUND((SUM(BG121:BG172)),  0)</f>
        <v>0</v>
      </c>
      <c r="I35" s="107">
        <v>0.21</v>
      </c>
      <c r="J35" s="106">
        <f>0</f>
        <v>0</v>
      </c>
      <c r="L35" s="50"/>
    </row>
    <row r="36" spans="2:12" s="1" customFormat="1" ht="14.45" hidden="1" customHeight="1" x14ac:dyDescent="0.2">
      <c r="B36" s="50"/>
      <c r="E36" s="47" t="s">
        <v>45</v>
      </c>
      <c r="F36" s="106">
        <f>ROUND((SUM(BH121:BH172)),  0)</f>
        <v>0</v>
      </c>
      <c r="I36" s="107">
        <v>0.12</v>
      </c>
      <c r="J36" s="106">
        <f>0</f>
        <v>0</v>
      </c>
      <c r="L36" s="50"/>
    </row>
    <row r="37" spans="2:12" s="1" customFormat="1" ht="14.45" hidden="1" customHeight="1" x14ac:dyDescent="0.2">
      <c r="B37" s="50"/>
      <c r="E37" s="47" t="s">
        <v>46</v>
      </c>
      <c r="F37" s="106">
        <f>ROUND((SUM(BI121:BI172)),  0)</f>
        <v>0</v>
      </c>
      <c r="I37" s="107">
        <v>0</v>
      </c>
      <c r="J37" s="106">
        <f>0</f>
        <v>0</v>
      </c>
      <c r="L37" s="50"/>
    </row>
    <row r="38" spans="2:12" s="1" customFormat="1" ht="6.95" customHeight="1" x14ac:dyDescent="0.2">
      <c r="B38" s="50"/>
      <c r="L38" s="50"/>
    </row>
    <row r="39" spans="2:12" s="1" customFormat="1" ht="25.35" customHeight="1" x14ac:dyDescent="0.2">
      <c r="B39" s="50"/>
      <c r="C39" s="108"/>
      <c r="D39" s="109" t="s">
        <v>47</v>
      </c>
      <c r="E39" s="72"/>
      <c r="F39" s="72"/>
      <c r="G39" s="110" t="s">
        <v>48</v>
      </c>
      <c r="H39" s="111" t="s">
        <v>49</v>
      </c>
      <c r="I39" s="72"/>
      <c r="J39" s="112">
        <f>SUM(J30:J37)</f>
        <v>0</v>
      </c>
      <c r="K39" s="113"/>
      <c r="L39" s="50"/>
    </row>
    <row r="40" spans="2:12" s="1" customFormat="1" ht="14.45" customHeight="1" x14ac:dyDescent="0.2">
      <c r="B40" s="50"/>
      <c r="L40" s="50"/>
    </row>
    <row r="41" spans="2:12" ht="14.45" customHeight="1" x14ac:dyDescent="0.2">
      <c r="B41" s="41"/>
      <c r="L41" s="41"/>
    </row>
    <row r="42" spans="2:12" ht="14.45" customHeight="1" x14ac:dyDescent="0.2">
      <c r="B42" s="41"/>
      <c r="L42" s="41"/>
    </row>
    <row r="43" spans="2:12" ht="14.45" customHeight="1" x14ac:dyDescent="0.2">
      <c r="B43" s="41"/>
      <c r="L43" s="41"/>
    </row>
    <row r="44" spans="2:12" ht="14.45" customHeight="1" x14ac:dyDescent="0.2">
      <c r="B44" s="41"/>
      <c r="L44" s="41"/>
    </row>
    <row r="45" spans="2:12" ht="14.45" customHeight="1" x14ac:dyDescent="0.2">
      <c r="B45" s="41"/>
      <c r="L45" s="41"/>
    </row>
    <row r="46" spans="2:12" ht="14.45" customHeight="1" x14ac:dyDescent="0.2">
      <c r="B46" s="41"/>
      <c r="L46" s="41"/>
    </row>
    <row r="47" spans="2:12" ht="14.45" customHeight="1" x14ac:dyDescent="0.2">
      <c r="B47" s="41"/>
      <c r="L47" s="41"/>
    </row>
    <row r="48" spans="2:12" ht="14.45" customHeight="1" x14ac:dyDescent="0.2">
      <c r="B48" s="41"/>
      <c r="L48" s="41"/>
    </row>
    <row r="49" spans="2:12" ht="14.45" customHeight="1" x14ac:dyDescent="0.2">
      <c r="B49" s="41"/>
      <c r="L49" s="41"/>
    </row>
    <row r="50" spans="2:12" s="1" customFormat="1" ht="14.45" customHeight="1" x14ac:dyDescent="0.2">
      <c r="B50" s="50"/>
      <c r="D50" s="58" t="s">
        <v>50</v>
      </c>
      <c r="E50" s="59"/>
      <c r="F50" s="59"/>
      <c r="G50" s="58" t="s">
        <v>51</v>
      </c>
      <c r="H50" s="59"/>
      <c r="I50" s="59"/>
      <c r="J50" s="59"/>
      <c r="K50" s="59"/>
      <c r="L50" s="50"/>
    </row>
    <row r="51" spans="2:12" x14ac:dyDescent="0.2">
      <c r="B51" s="41"/>
      <c r="L51" s="41"/>
    </row>
    <row r="52" spans="2:12" x14ac:dyDescent="0.2">
      <c r="B52" s="41"/>
      <c r="L52" s="41"/>
    </row>
    <row r="53" spans="2:12" x14ac:dyDescent="0.2">
      <c r="B53" s="41"/>
      <c r="L53" s="41"/>
    </row>
    <row r="54" spans="2:12" x14ac:dyDescent="0.2">
      <c r="B54" s="41"/>
      <c r="L54" s="41"/>
    </row>
    <row r="55" spans="2:12" x14ac:dyDescent="0.2">
      <c r="B55" s="41"/>
      <c r="L55" s="41"/>
    </row>
    <row r="56" spans="2:12" x14ac:dyDescent="0.2">
      <c r="B56" s="41"/>
      <c r="L56" s="41"/>
    </row>
    <row r="57" spans="2:12" x14ac:dyDescent="0.2">
      <c r="B57" s="41"/>
      <c r="L57" s="41"/>
    </row>
    <row r="58" spans="2:12" x14ac:dyDescent="0.2">
      <c r="B58" s="41"/>
      <c r="L58" s="41"/>
    </row>
    <row r="59" spans="2:12" x14ac:dyDescent="0.2">
      <c r="B59" s="41"/>
      <c r="L59" s="41"/>
    </row>
    <row r="60" spans="2:12" x14ac:dyDescent="0.2">
      <c r="B60" s="41"/>
      <c r="L60" s="41"/>
    </row>
    <row r="61" spans="2:12" s="1" customFormat="1" ht="12.75" x14ac:dyDescent="0.2">
      <c r="B61" s="50"/>
      <c r="D61" s="60" t="s">
        <v>52</v>
      </c>
      <c r="E61" s="52"/>
      <c r="F61" s="114" t="s">
        <v>53</v>
      </c>
      <c r="G61" s="60" t="s">
        <v>52</v>
      </c>
      <c r="H61" s="52"/>
      <c r="I61" s="52"/>
      <c r="J61" s="115" t="s">
        <v>53</v>
      </c>
      <c r="K61" s="52"/>
      <c r="L61" s="50"/>
    </row>
    <row r="62" spans="2:12" x14ac:dyDescent="0.2">
      <c r="B62" s="41"/>
      <c r="L62" s="41"/>
    </row>
    <row r="63" spans="2:12" x14ac:dyDescent="0.2">
      <c r="B63" s="41"/>
      <c r="L63" s="41"/>
    </row>
    <row r="64" spans="2:12" x14ac:dyDescent="0.2">
      <c r="B64" s="41"/>
      <c r="L64" s="41"/>
    </row>
    <row r="65" spans="2:12" s="1" customFormat="1" ht="12.75" x14ac:dyDescent="0.2">
      <c r="B65" s="50"/>
      <c r="D65" s="58" t="s">
        <v>54</v>
      </c>
      <c r="E65" s="59"/>
      <c r="F65" s="59"/>
      <c r="G65" s="58" t="s">
        <v>55</v>
      </c>
      <c r="H65" s="59"/>
      <c r="I65" s="59"/>
      <c r="J65" s="59"/>
      <c r="K65" s="59"/>
      <c r="L65" s="50"/>
    </row>
    <row r="66" spans="2:12" x14ac:dyDescent="0.2">
      <c r="B66" s="41"/>
      <c r="L66" s="41"/>
    </row>
    <row r="67" spans="2:12" x14ac:dyDescent="0.2">
      <c r="B67" s="41"/>
      <c r="L67" s="41"/>
    </row>
    <row r="68" spans="2:12" x14ac:dyDescent="0.2">
      <c r="B68" s="41"/>
      <c r="L68" s="41"/>
    </row>
    <row r="69" spans="2:12" x14ac:dyDescent="0.2">
      <c r="B69" s="41"/>
      <c r="L69" s="41"/>
    </row>
    <row r="70" spans="2:12" x14ac:dyDescent="0.2">
      <c r="B70" s="41"/>
      <c r="L70" s="41"/>
    </row>
    <row r="71" spans="2:12" x14ac:dyDescent="0.2">
      <c r="B71" s="41"/>
      <c r="L71" s="41"/>
    </row>
    <row r="72" spans="2:12" x14ac:dyDescent="0.2">
      <c r="B72" s="41"/>
      <c r="L72" s="41"/>
    </row>
    <row r="73" spans="2:12" x14ac:dyDescent="0.2">
      <c r="B73" s="41"/>
      <c r="L73" s="41"/>
    </row>
    <row r="74" spans="2:12" x14ac:dyDescent="0.2">
      <c r="B74" s="41"/>
      <c r="L74" s="41"/>
    </row>
    <row r="75" spans="2:12" x14ac:dyDescent="0.2">
      <c r="B75" s="41"/>
      <c r="L75" s="41"/>
    </row>
    <row r="76" spans="2:12" s="1" customFormat="1" ht="12.75" x14ac:dyDescent="0.2">
      <c r="B76" s="50"/>
      <c r="D76" s="60" t="s">
        <v>52</v>
      </c>
      <c r="E76" s="52"/>
      <c r="F76" s="114" t="s">
        <v>53</v>
      </c>
      <c r="G76" s="60" t="s">
        <v>52</v>
      </c>
      <c r="H76" s="52"/>
      <c r="I76" s="52"/>
      <c r="J76" s="115" t="s">
        <v>53</v>
      </c>
      <c r="K76" s="52"/>
      <c r="L76" s="50"/>
    </row>
    <row r="77" spans="2:12" s="1" customFormat="1" ht="14.45" customHeight="1" x14ac:dyDescent="0.2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0"/>
    </row>
    <row r="81" spans="2:47" s="1" customFormat="1" ht="6.95" customHeight="1" x14ac:dyDescent="0.2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0"/>
    </row>
    <row r="82" spans="2:47" s="1" customFormat="1" ht="24.95" customHeight="1" x14ac:dyDescent="0.2">
      <c r="B82" s="50"/>
      <c r="C82" s="42" t="s">
        <v>205</v>
      </c>
      <c r="L82" s="50"/>
    </row>
    <row r="83" spans="2:47" s="1" customFormat="1" ht="6.95" customHeight="1" x14ac:dyDescent="0.2">
      <c r="B83" s="50"/>
      <c r="L83" s="50"/>
    </row>
    <row r="84" spans="2:47" s="1" customFormat="1" ht="12" customHeight="1" x14ac:dyDescent="0.2">
      <c r="B84" s="50"/>
      <c r="C84" s="47" t="s">
        <v>17</v>
      </c>
      <c r="L84" s="50"/>
    </row>
    <row r="85" spans="2:47" s="1" customFormat="1" ht="16.5" customHeight="1" x14ac:dyDescent="0.2">
      <c r="B85" s="50"/>
      <c r="E85" s="241" t="str">
        <f>E7</f>
        <v>Rek. pavilonu nosorožců 3, ZOO Dvůr Králové - 2.etapa</v>
      </c>
      <c r="F85" s="242"/>
      <c r="G85" s="242"/>
      <c r="H85" s="242"/>
      <c r="L85" s="50"/>
    </row>
    <row r="86" spans="2:47" s="1" customFormat="1" ht="12" customHeight="1" x14ac:dyDescent="0.2">
      <c r="B86" s="50"/>
      <c r="C86" s="47" t="s">
        <v>120</v>
      </c>
      <c r="L86" s="50"/>
    </row>
    <row r="87" spans="2:47" s="1" customFormat="1" ht="16.5" customHeight="1" x14ac:dyDescent="0.2">
      <c r="B87" s="50"/>
      <c r="E87" s="220" t="str">
        <f>E9</f>
        <v>13 - UT materiál a montáž - 2.etapa</v>
      </c>
      <c r="F87" s="240"/>
      <c r="G87" s="240"/>
      <c r="H87" s="240"/>
      <c r="L87" s="50"/>
    </row>
    <row r="88" spans="2:47" s="1" customFormat="1" ht="6.95" customHeight="1" x14ac:dyDescent="0.2">
      <c r="B88" s="50"/>
      <c r="L88" s="50"/>
    </row>
    <row r="89" spans="2:47" s="1" customFormat="1" ht="12" customHeight="1" x14ac:dyDescent="0.2">
      <c r="B89" s="50"/>
      <c r="C89" s="47" t="s">
        <v>21</v>
      </c>
      <c r="F89" s="48" t="str">
        <f>F12</f>
        <v>Dvůr Králové nad Labem</v>
      </c>
      <c r="I89" s="47" t="s">
        <v>23</v>
      </c>
      <c r="J89" s="100" t="str">
        <f>IF(J12="","",J12)</f>
        <v>19. 3. 2024</v>
      </c>
      <c r="L89" s="50"/>
    </row>
    <row r="90" spans="2:47" s="1" customFormat="1" ht="6.95" customHeight="1" x14ac:dyDescent="0.2">
      <c r="B90" s="50"/>
      <c r="L90" s="50"/>
    </row>
    <row r="91" spans="2:47" s="1" customFormat="1" ht="40.15" customHeight="1" x14ac:dyDescent="0.2">
      <c r="B91" s="50"/>
      <c r="C91" s="47" t="s">
        <v>25</v>
      </c>
      <c r="F91" s="48" t="str">
        <f>E15</f>
        <v>ZOO Dvůr Králové a.s., Štefánikova 1029, D.K.n.L.</v>
      </c>
      <c r="I91" s="47" t="s">
        <v>31</v>
      </c>
      <c r="J91" s="116" t="str">
        <f>E21</f>
        <v>Projektis DK s.r.o., Legionářská 562, D.K.n.L.</v>
      </c>
      <c r="L91" s="50"/>
    </row>
    <row r="92" spans="2:47" s="1" customFormat="1" ht="15.2" customHeight="1" x14ac:dyDescent="0.2">
      <c r="B92" s="50"/>
      <c r="C92" s="47" t="s">
        <v>29</v>
      </c>
      <c r="F92" s="48" t="str">
        <f>IF(E18="","",E18)</f>
        <v>Vyplň údaj</v>
      </c>
      <c r="I92" s="47" t="s">
        <v>34</v>
      </c>
      <c r="J92" s="116" t="str">
        <f>E24</f>
        <v>ing. V. Švehla</v>
      </c>
      <c r="L92" s="50"/>
    </row>
    <row r="93" spans="2:47" s="1" customFormat="1" ht="10.35" customHeight="1" x14ac:dyDescent="0.2">
      <c r="B93" s="50"/>
      <c r="L93" s="50"/>
    </row>
    <row r="94" spans="2:47" s="1" customFormat="1" ht="29.25" customHeight="1" x14ac:dyDescent="0.2">
      <c r="B94" s="50"/>
      <c r="C94" s="117" t="s">
        <v>206</v>
      </c>
      <c r="D94" s="108"/>
      <c r="E94" s="108"/>
      <c r="F94" s="108"/>
      <c r="G94" s="108"/>
      <c r="H94" s="108"/>
      <c r="I94" s="108"/>
      <c r="J94" s="118" t="s">
        <v>207</v>
      </c>
      <c r="K94" s="108"/>
      <c r="L94" s="50"/>
    </row>
    <row r="95" spans="2:47" s="1" customFormat="1" ht="10.35" customHeight="1" x14ac:dyDescent="0.2">
      <c r="B95" s="50"/>
      <c r="L95" s="50"/>
    </row>
    <row r="96" spans="2:47" s="1" customFormat="1" ht="22.9" customHeight="1" x14ac:dyDescent="0.2">
      <c r="B96" s="50"/>
      <c r="C96" s="119" t="s">
        <v>208</v>
      </c>
      <c r="J96" s="103">
        <f>J121</f>
        <v>0</v>
      </c>
      <c r="L96" s="50"/>
      <c r="AU96" s="17" t="s">
        <v>209</v>
      </c>
    </row>
    <row r="97" spans="2:12" s="8" customFormat="1" ht="24.95" customHeight="1" x14ac:dyDescent="0.2">
      <c r="B97" s="120"/>
      <c r="D97" s="121" t="s">
        <v>1879</v>
      </c>
      <c r="E97" s="122"/>
      <c r="F97" s="122"/>
      <c r="G97" s="122"/>
      <c r="H97" s="122"/>
      <c r="I97" s="122"/>
      <c r="J97" s="123">
        <f>J122</f>
        <v>0</v>
      </c>
      <c r="L97" s="120"/>
    </row>
    <row r="98" spans="2:12" s="9" customFormat="1" ht="19.899999999999999" customHeight="1" x14ac:dyDescent="0.2">
      <c r="B98" s="124"/>
      <c r="D98" s="125" t="s">
        <v>1880</v>
      </c>
      <c r="E98" s="126"/>
      <c r="F98" s="126"/>
      <c r="G98" s="126"/>
      <c r="H98" s="126"/>
      <c r="I98" s="126"/>
      <c r="J98" s="127">
        <f>J123</f>
        <v>0</v>
      </c>
      <c r="L98" s="124"/>
    </row>
    <row r="99" spans="2:12" s="9" customFormat="1" ht="14.85" customHeight="1" x14ac:dyDescent="0.2">
      <c r="B99" s="124"/>
      <c r="D99" s="125" t="s">
        <v>1881</v>
      </c>
      <c r="E99" s="126"/>
      <c r="F99" s="126"/>
      <c r="G99" s="126"/>
      <c r="H99" s="126"/>
      <c r="I99" s="126"/>
      <c r="J99" s="127">
        <f>J124</f>
        <v>0</v>
      </c>
      <c r="L99" s="124"/>
    </row>
    <row r="100" spans="2:12" s="9" customFormat="1" ht="14.85" customHeight="1" x14ac:dyDescent="0.2">
      <c r="B100" s="124"/>
      <c r="D100" s="125" t="s">
        <v>1882</v>
      </c>
      <c r="E100" s="126"/>
      <c r="F100" s="126"/>
      <c r="G100" s="126"/>
      <c r="H100" s="126"/>
      <c r="I100" s="126"/>
      <c r="J100" s="127">
        <f>J160</f>
        <v>0</v>
      </c>
      <c r="L100" s="124"/>
    </row>
    <row r="101" spans="2:12" s="9" customFormat="1" ht="14.85" customHeight="1" x14ac:dyDescent="0.2">
      <c r="B101" s="124"/>
      <c r="D101" s="125" t="s">
        <v>1883</v>
      </c>
      <c r="E101" s="126"/>
      <c r="F101" s="126"/>
      <c r="G101" s="126"/>
      <c r="H101" s="126"/>
      <c r="I101" s="126"/>
      <c r="J101" s="127">
        <f>J167</f>
        <v>0</v>
      </c>
      <c r="L101" s="124"/>
    </row>
    <row r="102" spans="2:12" s="1" customFormat="1" ht="21.75" customHeight="1" x14ac:dyDescent="0.2">
      <c r="B102" s="50"/>
      <c r="L102" s="50"/>
    </row>
    <row r="103" spans="2:12" s="1" customFormat="1" ht="6.95" customHeight="1" x14ac:dyDescent="0.2"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0"/>
    </row>
    <row r="107" spans="2:12" s="1" customFormat="1" ht="6.95" customHeight="1" x14ac:dyDescent="0.2"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50"/>
    </row>
    <row r="108" spans="2:12" s="1" customFormat="1" ht="24.95" customHeight="1" x14ac:dyDescent="0.2">
      <c r="B108" s="50"/>
      <c r="C108" s="42" t="s">
        <v>231</v>
      </c>
      <c r="L108" s="50"/>
    </row>
    <row r="109" spans="2:12" s="1" customFormat="1" ht="6.95" customHeight="1" x14ac:dyDescent="0.2">
      <c r="B109" s="50"/>
      <c r="L109" s="50"/>
    </row>
    <row r="110" spans="2:12" s="1" customFormat="1" ht="12" customHeight="1" x14ac:dyDescent="0.2">
      <c r="B110" s="50"/>
      <c r="C110" s="47" t="s">
        <v>17</v>
      </c>
      <c r="L110" s="50"/>
    </row>
    <row r="111" spans="2:12" s="1" customFormat="1" ht="16.5" customHeight="1" x14ac:dyDescent="0.2">
      <c r="B111" s="50"/>
      <c r="E111" s="241" t="str">
        <f>E7</f>
        <v>Rek. pavilonu nosorožců 3, ZOO Dvůr Králové - 2.etapa</v>
      </c>
      <c r="F111" s="242"/>
      <c r="G111" s="242"/>
      <c r="H111" s="242"/>
      <c r="L111" s="50"/>
    </row>
    <row r="112" spans="2:12" s="1" customFormat="1" ht="12" customHeight="1" x14ac:dyDescent="0.2">
      <c r="B112" s="50"/>
      <c r="C112" s="47" t="s">
        <v>120</v>
      </c>
      <c r="L112" s="50"/>
    </row>
    <row r="113" spans="2:65" s="1" customFormat="1" ht="16.5" customHeight="1" x14ac:dyDescent="0.2">
      <c r="B113" s="50"/>
      <c r="E113" s="220" t="str">
        <f>E9</f>
        <v>13 - UT materiál a montáž - 2.etapa</v>
      </c>
      <c r="F113" s="240"/>
      <c r="G113" s="240"/>
      <c r="H113" s="240"/>
      <c r="L113" s="50"/>
    </row>
    <row r="114" spans="2:65" s="1" customFormat="1" ht="6.95" customHeight="1" x14ac:dyDescent="0.2">
      <c r="B114" s="50"/>
      <c r="L114" s="50"/>
    </row>
    <row r="115" spans="2:65" s="1" customFormat="1" ht="12" customHeight="1" x14ac:dyDescent="0.2">
      <c r="B115" s="50"/>
      <c r="C115" s="47" t="s">
        <v>21</v>
      </c>
      <c r="F115" s="48" t="str">
        <f>F12</f>
        <v>Dvůr Králové nad Labem</v>
      </c>
      <c r="I115" s="47" t="s">
        <v>23</v>
      </c>
      <c r="J115" s="100" t="str">
        <f>IF(J12="","",J12)</f>
        <v>19. 3. 2024</v>
      </c>
      <c r="L115" s="50"/>
    </row>
    <row r="116" spans="2:65" s="1" customFormat="1" ht="6.95" customHeight="1" x14ac:dyDescent="0.2">
      <c r="B116" s="50"/>
      <c r="L116" s="50"/>
    </row>
    <row r="117" spans="2:65" s="1" customFormat="1" ht="40.15" customHeight="1" x14ac:dyDescent="0.2">
      <c r="B117" s="50"/>
      <c r="C117" s="47" t="s">
        <v>25</v>
      </c>
      <c r="F117" s="48" t="str">
        <f>E15</f>
        <v>ZOO Dvůr Králové a.s., Štefánikova 1029, D.K.n.L.</v>
      </c>
      <c r="I117" s="47" t="s">
        <v>31</v>
      </c>
      <c r="J117" s="116" t="str">
        <f>E21</f>
        <v>Projektis DK s.r.o., Legionářská 562, D.K.n.L.</v>
      </c>
      <c r="L117" s="50"/>
    </row>
    <row r="118" spans="2:65" s="1" customFormat="1" ht="15.2" customHeight="1" x14ac:dyDescent="0.2">
      <c r="B118" s="50"/>
      <c r="C118" s="47" t="s">
        <v>29</v>
      </c>
      <c r="F118" s="48" t="str">
        <f>IF(E18="","",E18)</f>
        <v>Vyplň údaj</v>
      </c>
      <c r="I118" s="47" t="s">
        <v>34</v>
      </c>
      <c r="J118" s="116" t="str">
        <f>E24</f>
        <v>ing. V. Švehla</v>
      </c>
      <c r="L118" s="50"/>
    </row>
    <row r="119" spans="2:65" s="1" customFormat="1" ht="10.35" customHeight="1" x14ac:dyDescent="0.2">
      <c r="B119" s="50"/>
      <c r="L119" s="50"/>
    </row>
    <row r="120" spans="2:65" s="10" customFormat="1" ht="29.25" customHeight="1" x14ac:dyDescent="0.2">
      <c r="B120" s="128"/>
      <c r="C120" s="129" t="s">
        <v>232</v>
      </c>
      <c r="D120" s="130" t="s">
        <v>62</v>
      </c>
      <c r="E120" s="130" t="s">
        <v>58</v>
      </c>
      <c r="F120" s="130" t="s">
        <v>59</v>
      </c>
      <c r="G120" s="130" t="s">
        <v>233</v>
      </c>
      <c r="H120" s="130" t="s">
        <v>234</v>
      </c>
      <c r="I120" s="130" t="s">
        <v>235</v>
      </c>
      <c r="J120" s="130" t="s">
        <v>207</v>
      </c>
      <c r="K120" s="131" t="s">
        <v>236</v>
      </c>
      <c r="L120" s="128"/>
      <c r="M120" s="74" t="s">
        <v>1</v>
      </c>
      <c r="N120" s="75" t="s">
        <v>41</v>
      </c>
      <c r="O120" s="75" t="s">
        <v>237</v>
      </c>
      <c r="P120" s="75" t="s">
        <v>238</v>
      </c>
      <c r="Q120" s="75" t="s">
        <v>239</v>
      </c>
      <c r="R120" s="75" t="s">
        <v>240</v>
      </c>
      <c r="S120" s="75" t="s">
        <v>241</v>
      </c>
      <c r="T120" s="76" t="s">
        <v>242</v>
      </c>
    </row>
    <row r="121" spans="2:65" s="1" customFormat="1" ht="22.9" customHeight="1" x14ac:dyDescent="0.25">
      <c r="B121" s="50"/>
      <c r="C121" s="79" t="s">
        <v>243</v>
      </c>
      <c r="J121" s="132">
        <f>BK121</f>
        <v>0</v>
      </c>
      <c r="L121" s="50"/>
      <c r="M121" s="77"/>
      <c r="N121" s="69"/>
      <c r="O121" s="69"/>
      <c r="P121" s="133">
        <f>P122</f>
        <v>0</v>
      </c>
      <c r="Q121" s="69"/>
      <c r="R121" s="133">
        <f>R122</f>
        <v>0</v>
      </c>
      <c r="S121" s="69"/>
      <c r="T121" s="134">
        <f>T122</f>
        <v>0</v>
      </c>
      <c r="AT121" s="17" t="s">
        <v>76</v>
      </c>
      <c r="AU121" s="17" t="s">
        <v>209</v>
      </c>
      <c r="BK121" s="23">
        <f>BK122</f>
        <v>0</v>
      </c>
    </row>
    <row r="122" spans="2:65" s="11" customFormat="1" ht="25.9" customHeight="1" x14ac:dyDescent="0.2">
      <c r="B122" s="135"/>
      <c r="D122" s="24" t="s">
        <v>76</v>
      </c>
      <c r="E122" s="136" t="s">
        <v>643</v>
      </c>
      <c r="F122" s="136" t="s">
        <v>1884</v>
      </c>
      <c r="J122" s="137">
        <f>BK122</f>
        <v>0</v>
      </c>
      <c r="L122" s="135"/>
      <c r="M122" s="138"/>
      <c r="P122" s="139">
        <f>P123</f>
        <v>0</v>
      </c>
      <c r="R122" s="139">
        <f>R123</f>
        <v>0</v>
      </c>
      <c r="T122" s="140">
        <f>T123</f>
        <v>0</v>
      </c>
      <c r="AR122" s="24" t="s">
        <v>8</v>
      </c>
      <c r="AT122" s="25" t="s">
        <v>76</v>
      </c>
      <c r="AU122" s="25" t="s">
        <v>77</v>
      </c>
      <c r="AY122" s="24" t="s">
        <v>246</v>
      </c>
      <c r="BK122" s="26">
        <f>BK123</f>
        <v>0</v>
      </c>
    </row>
    <row r="123" spans="2:65" s="11" customFormat="1" ht="22.9" customHeight="1" x14ac:dyDescent="0.2">
      <c r="B123" s="135"/>
      <c r="D123" s="24" t="s">
        <v>76</v>
      </c>
      <c r="E123" s="141" t="s">
        <v>1885</v>
      </c>
      <c r="F123" s="141" t="s">
        <v>1886</v>
      </c>
      <c r="J123" s="142">
        <f>BK123</f>
        <v>0</v>
      </c>
      <c r="L123" s="135"/>
      <c r="M123" s="138"/>
      <c r="P123" s="139">
        <f>P124+P160+P167</f>
        <v>0</v>
      </c>
      <c r="R123" s="139">
        <f>R124+R160+R167</f>
        <v>0</v>
      </c>
      <c r="T123" s="140">
        <f>T124+T160+T167</f>
        <v>0</v>
      </c>
      <c r="AR123" s="24" t="s">
        <v>8</v>
      </c>
      <c r="AT123" s="25" t="s">
        <v>76</v>
      </c>
      <c r="AU123" s="25" t="s">
        <v>8</v>
      </c>
      <c r="AY123" s="24" t="s">
        <v>246</v>
      </c>
      <c r="BK123" s="26">
        <f>BK124+BK160+BK167</f>
        <v>0</v>
      </c>
    </row>
    <row r="124" spans="2:65" s="11" customFormat="1" ht="20.85" customHeight="1" x14ac:dyDescent="0.2">
      <c r="B124" s="135"/>
      <c r="D124" s="24" t="s">
        <v>76</v>
      </c>
      <c r="E124" s="141" t="s">
        <v>1887</v>
      </c>
      <c r="F124" s="141" t="s">
        <v>1888</v>
      </c>
      <c r="J124" s="142">
        <f>BK124</f>
        <v>0</v>
      </c>
      <c r="L124" s="135"/>
      <c r="M124" s="138"/>
      <c r="P124" s="139">
        <f>SUM(P125:P159)</f>
        <v>0</v>
      </c>
      <c r="R124" s="139">
        <f>SUM(R125:R159)</f>
        <v>0</v>
      </c>
      <c r="T124" s="140">
        <f>SUM(T125:T159)</f>
        <v>0</v>
      </c>
      <c r="AR124" s="24" t="s">
        <v>8</v>
      </c>
      <c r="AT124" s="25" t="s">
        <v>76</v>
      </c>
      <c r="AU124" s="25" t="s">
        <v>86</v>
      </c>
      <c r="AY124" s="24" t="s">
        <v>246</v>
      </c>
      <c r="BK124" s="26">
        <f>SUM(BK125:BK159)</f>
        <v>0</v>
      </c>
    </row>
    <row r="125" spans="2:65" s="1" customFormat="1" ht="66.75" customHeight="1" x14ac:dyDescent="0.2">
      <c r="B125" s="50"/>
      <c r="C125" s="169" t="s">
        <v>1077</v>
      </c>
      <c r="D125" s="169" t="s">
        <v>643</v>
      </c>
      <c r="E125" s="170" t="s">
        <v>1889</v>
      </c>
      <c r="F125" s="171" t="s">
        <v>1890</v>
      </c>
      <c r="G125" s="172" t="s">
        <v>1809</v>
      </c>
      <c r="H125" s="173">
        <v>1</v>
      </c>
      <c r="I125" s="34"/>
      <c r="J125" s="174">
        <f t="shared" ref="J125:J159" si="0">ROUND(I125*H125,0)</f>
        <v>0</v>
      </c>
      <c r="K125" s="171" t="s">
        <v>1</v>
      </c>
      <c r="L125" s="175"/>
      <c r="M125" s="176" t="s">
        <v>1</v>
      </c>
      <c r="N125" s="177" t="s">
        <v>42</v>
      </c>
      <c r="P125" s="151">
        <f t="shared" ref="P125:P159" si="1">O125*H125</f>
        <v>0</v>
      </c>
      <c r="Q125" s="151">
        <v>0</v>
      </c>
      <c r="R125" s="151">
        <f t="shared" ref="R125:R159" si="2">Q125*H125</f>
        <v>0</v>
      </c>
      <c r="S125" s="151">
        <v>0</v>
      </c>
      <c r="T125" s="152">
        <f t="shared" ref="T125:T159" si="3">S125*H125</f>
        <v>0</v>
      </c>
      <c r="AR125" s="28" t="s">
        <v>302</v>
      </c>
      <c r="AT125" s="28" t="s">
        <v>643</v>
      </c>
      <c r="AU125" s="28" t="s">
        <v>263</v>
      </c>
      <c r="AY125" s="17" t="s">
        <v>246</v>
      </c>
      <c r="BE125" s="29">
        <f t="shared" ref="BE125:BE159" si="4">IF(N125="základní",J125,0)</f>
        <v>0</v>
      </c>
      <c r="BF125" s="29">
        <f t="shared" ref="BF125:BF159" si="5">IF(N125="snížená",J125,0)</f>
        <v>0</v>
      </c>
      <c r="BG125" s="29">
        <f t="shared" ref="BG125:BG159" si="6">IF(N125="zákl. přenesená",J125,0)</f>
        <v>0</v>
      </c>
      <c r="BH125" s="29">
        <f t="shared" ref="BH125:BH159" si="7">IF(N125="sníž. přenesená",J125,0)</f>
        <v>0</v>
      </c>
      <c r="BI125" s="29">
        <f t="shared" ref="BI125:BI159" si="8">IF(N125="nulová",J125,0)</f>
        <v>0</v>
      </c>
      <c r="BJ125" s="17" t="s">
        <v>8</v>
      </c>
      <c r="BK125" s="29">
        <f t="shared" ref="BK125:BK159" si="9">ROUND(I125*H125,0)</f>
        <v>0</v>
      </c>
      <c r="BL125" s="17" t="s">
        <v>253</v>
      </c>
      <c r="BM125" s="28" t="s">
        <v>1891</v>
      </c>
    </row>
    <row r="126" spans="2:65" s="1" customFormat="1" ht="66.75" customHeight="1" x14ac:dyDescent="0.2">
      <c r="B126" s="50"/>
      <c r="C126" s="169" t="s">
        <v>1082</v>
      </c>
      <c r="D126" s="169" t="s">
        <v>643</v>
      </c>
      <c r="E126" s="170" t="s">
        <v>1892</v>
      </c>
      <c r="F126" s="171" t="s">
        <v>1893</v>
      </c>
      <c r="G126" s="172" t="s">
        <v>1809</v>
      </c>
      <c r="H126" s="173">
        <v>1</v>
      </c>
      <c r="I126" s="34"/>
      <c r="J126" s="174">
        <f t="shared" si="0"/>
        <v>0</v>
      </c>
      <c r="K126" s="171" t="s">
        <v>1</v>
      </c>
      <c r="L126" s="175"/>
      <c r="M126" s="176" t="s">
        <v>1</v>
      </c>
      <c r="N126" s="177" t="s">
        <v>42</v>
      </c>
      <c r="P126" s="151">
        <f t="shared" si="1"/>
        <v>0</v>
      </c>
      <c r="Q126" s="151">
        <v>0</v>
      </c>
      <c r="R126" s="151">
        <f t="shared" si="2"/>
        <v>0</v>
      </c>
      <c r="S126" s="151">
        <v>0</v>
      </c>
      <c r="T126" s="152">
        <f t="shared" si="3"/>
        <v>0</v>
      </c>
      <c r="AR126" s="28" t="s">
        <v>302</v>
      </c>
      <c r="AT126" s="28" t="s">
        <v>643</v>
      </c>
      <c r="AU126" s="28" t="s">
        <v>263</v>
      </c>
      <c r="AY126" s="17" t="s">
        <v>246</v>
      </c>
      <c r="BE126" s="29">
        <f t="shared" si="4"/>
        <v>0</v>
      </c>
      <c r="BF126" s="29">
        <f t="shared" si="5"/>
        <v>0</v>
      </c>
      <c r="BG126" s="29">
        <f t="shared" si="6"/>
        <v>0</v>
      </c>
      <c r="BH126" s="29">
        <f t="shared" si="7"/>
        <v>0</v>
      </c>
      <c r="BI126" s="29">
        <f t="shared" si="8"/>
        <v>0</v>
      </c>
      <c r="BJ126" s="17" t="s">
        <v>8</v>
      </c>
      <c r="BK126" s="29">
        <f t="shared" si="9"/>
        <v>0</v>
      </c>
      <c r="BL126" s="17" t="s">
        <v>253</v>
      </c>
      <c r="BM126" s="28" t="s">
        <v>1894</v>
      </c>
    </row>
    <row r="127" spans="2:65" s="1" customFormat="1" ht="66.75" customHeight="1" x14ac:dyDescent="0.2">
      <c r="B127" s="50"/>
      <c r="C127" s="169" t="s">
        <v>1087</v>
      </c>
      <c r="D127" s="169" t="s">
        <v>643</v>
      </c>
      <c r="E127" s="170" t="s">
        <v>1895</v>
      </c>
      <c r="F127" s="171" t="s">
        <v>1896</v>
      </c>
      <c r="G127" s="172" t="s">
        <v>1809</v>
      </c>
      <c r="H127" s="173">
        <v>1</v>
      </c>
      <c r="I127" s="34"/>
      <c r="J127" s="174">
        <f t="shared" si="0"/>
        <v>0</v>
      </c>
      <c r="K127" s="171" t="s">
        <v>1</v>
      </c>
      <c r="L127" s="175"/>
      <c r="M127" s="176" t="s">
        <v>1</v>
      </c>
      <c r="N127" s="177" t="s">
        <v>42</v>
      </c>
      <c r="P127" s="151">
        <f t="shared" si="1"/>
        <v>0</v>
      </c>
      <c r="Q127" s="151">
        <v>0</v>
      </c>
      <c r="R127" s="151">
        <f t="shared" si="2"/>
        <v>0</v>
      </c>
      <c r="S127" s="151">
        <v>0</v>
      </c>
      <c r="T127" s="152">
        <f t="shared" si="3"/>
        <v>0</v>
      </c>
      <c r="AR127" s="28" t="s">
        <v>302</v>
      </c>
      <c r="AT127" s="28" t="s">
        <v>643</v>
      </c>
      <c r="AU127" s="28" t="s">
        <v>263</v>
      </c>
      <c r="AY127" s="17" t="s">
        <v>246</v>
      </c>
      <c r="BE127" s="29">
        <f t="shared" si="4"/>
        <v>0</v>
      </c>
      <c r="BF127" s="29">
        <f t="shared" si="5"/>
        <v>0</v>
      </c>
      <c r="BG127" s="29">
        <f t="shared" si="6"/>
        <v>0</v>
      </c>
      <c r="BH127" s="29">
        <f t="shared" si="7"/>
        <v>0</v>
      </c>
      <c r="BI127" s="29">
        <f t="shared" si="8"/>
        <v>0</v>
      </c>
      <c r="BJ127" s="17" t="s">
        <v>8</v>
      </c>
      <c r="BK127" s="29">
        <f t="shared" si="9"/>
        <v>0</v>
      </c>
      <c r="BL127" s="17" t="s">
        <v>253</v>
      </c>
      <c r="BM127" s="28" t="s">
        <v>1897</v>
      </c>
    </row>
    <row r="128" spans="2:65" s="1" customFormat="1" ht="37.9" customHeight="1" x14ac:dyDescent="0.2">
      <c r="B128" s="50"/>
      <c r="C128" s="169" t="s">
        <v>1093</v>
      </c>
      <c r="D128" s="169" t="s">
        <v>643</v>
      </c>
      <c r="E128" s="170" t="s">
        <v>1898</v>
      </c>
      <c r="F128" s="171" t="s">
        <v>1899</v>
      </c>
      <c r="G128" s="172" t="s">
        <v>1809</v>
      </c>
      <c r="H128" s="173">
        <v>1</v>
      </c>
      <c r="I128" s="34"/>
      <c r="J128" s="174">
        <f t="shared" si="0"/>
        <v>0</v>
      </c>
      <c r="K128" s="171" t="s">
        <v>1</v>
      </c>
      <c r="L128" s="175"/>
      <c r="M128" s="176" t="s">
        <v>1</v>
      </c>
      <c r="N128" s="177" t="s">
        <v>42</v>
      </c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AR128" s="28" t="s">
        <v>302</v>
      </c>
      <c r="AT128" s="28" t="s">
        <v>643</v>
      </c>
      <c r="AU128" s="28" t="s">
        <v>263</v>
      </c>
      <c r="AY128" s="17" t="s">
        <v>246</v>
      </c>
      <c r="BE128" s="29">
        <f t="shared" si="4"/>
        <v>0</v>
      </c>
      <c r="BF128" s="29">
        <f t="shared" si="5"/>
        <v>0</v>
      </c>
      <c r="BG128" s="29">
        <f t="shared" si="6"/>
        <v>0</v>
      </c>
      <c r="BH128" s="29">
        <f t="shared" si="7"/>
        <v>0</v>
      </c>
      <c r="BI128" s="29">
        <f t="shared" si="8"/>
        <v>0</v>
      </c>
      <c r="BJ128" s="17" t="s">
        <v>8</v>
      </c>
      <c r="BK128" s="29">
        <f t="shared" si="9"/>
        <v>0</v>
      </c>
      <c r="BL128" s="17" t="s">
        <v>253</v>
      </c>
      <c r="BM128" s="28" t="s">
        <v>1900</v>
      </c>
    </row>
    <row r="129" spans="2:65" s="1" customFormat="1" ht="33" customHeight="1" x14ac:dyDescent="0.2">
      <c r="B129" s="50"/>
      <c r="C129" s="169" t="s">
        <v>1098</v>
      </c>
      <c r="D129" s="169" t="s">
        <v>643</v>
      </c>
      <c r="E129" s="170" t="s">
        <v>1901</v>
      </c>
      <c r="F129" s="171" t="s">
        <v>2681</v>
      </c>
      <c r="G129" s="172" t="s">
        <v>1809</v>
      </c>
      <c r="H129" s="173">
        <v>2</v>
      </c>
      <c r="I129" s="34"/>
      <c r="J129" s="174">
        <f t="shared" si="0"/>
        <v>0</v>
      </c>
      <c r="K129" s="171" t="s">
        <v>1</v>
      </c>
      <c r="L129" s="175"/>
      <c r="M129" s="176" t="s">
        <v>1</v>
      </c>
      <c r="N129" s="177" t="s">
        <v>42</v>
      </c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AR129" s="28" t="s">
        <v>302</v>
      </c>
      <c r="AT129" s="28" t="s">
        <v>643</v>
      </c>
      <c r="AU129" s="28" t="s">
        <v>263</v>
      </c>
      <c r="AY129" s="17" t="s">
        <v>246</v>
      </c>
      <c r="BE129" s="29">
        <f t="shared" si="4"/>
        <v>0</v>
      </c>
      <c r="BF129" s="29">
        <f t="shared" si="5"/>
        <v>0</v>
      </c>
      <c r="BG129" s="29">
        <f t="shared" si="6"/>
        <v>0</v>
      </c>
      <c r="BH129" s="29">
        <f t="shared" si="7"/>
        <v>0</v>
      </c>
      <c r="BI129" s="29">
        <f t="shared" si="8"/>
        <v>0</v>
      </c>
      <c r="BJ129" s="17" t="s">
        <v>8</v>
      </c>
      <c r="BK129" s="29">
        <f t="shared" si="9"/>
        <v>0</v>
      </c>
      <c r="BL129" s="17" t="s">
        <v>253</v>
      </c>
      <c r="BM129" s="28" t="s">
        <v>1902</v>
      </c>
    </row>
    <row r="130" spans="2:65" s="1" customFormat="1" ht="50.1" customHeight="1" x14ac:dyDescent="0.2">
      <c r="B130" s="50"/>
      <c r="C130" s="169" t="s">
        <v>1103</v>
      </c>
      <c r="D130" s="169" t="s">
        <v>643</v>
      </c>
      <c r="E130" s="170" t="s">
        <v>1903</v>
      </c>
      <c r="F130" s="171" t="s">
        <v>2684</v>
      </c>
      <c r="G130" s="172" t="s">
        <v>1809</v>
      </c>
      <c r="H130" s="173">
        <v>6</v>
      </c>
      <c r="I130" s="34"/>
      <c r="J130" s="174">
        <f t="shared" si="0"/>
        <v>0</v>
      </c>
      <c r="K130" s="171" t="s">
        <v>1</v>
      </c>
      <c r="L130" s="175"/>
      <c r="M130" s="176" t="s">
        <v>1</v>
      </c>
      <c r="N130" s="177" t="s">
        <v>42</v>
      </c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AR130" s="28" t="s">
        <v>302</v>
      </c>
      <c r="AT130" s="28" t="s">
        <v>643</v>
      </c>
      <c r="AU130" s="28" t="s">
        <v>263</v>
      </c>
      <c r="AY130" s="17" t="s">
        <v>246</v>
      </c>
      <c r="BE130" s="29">
        <f t="shared" si="4"/>
        <v>0</v>
      </c>
      <c r="BF130" s="29">
        <f t="shared" si="5"/>
        <v>0</v>
      </c>
      <c r="BG130" s="29">
        <f t="shared" si="6"/>
        <v>0</v>
      </c>
      <c r="BH130" s="29">
        <f t="shared" si="7"/>
        <v>0</v>
      </c>
      <c r="BI130" s="29">
        <f t="shared" si="8"/>
        <v>0</v>
      </c>
      <c r="BJ130" s="17" t="s">
        <v>8</v>
      </c>
      <c r="BK130" s="29">
        <f t="shared" si="9"/>
        <v>0</v>
      </c>
      <c r="BL130" s="17" t="s">
        <v>253</v>
      </c>
      <c r="BM130" s="28" t="s">
        <v>1904</v>
      </c>
    </row>
    <row r="131" spans="2:65" s="1" customFormat="1" ht="50.1" customHeight="1" x14ac:dyDescent="0.2">
      <c r="B131" s="50"/>
      <c r="C131" s="169" t="s">
        <v>1107</v>
      </c>
      <c r="D131" s="169" t="s">
        <v>643</v>
      </c>
      <c r="E131" s="170" t="s">
        <v>1905</v>
      </c>
      <c r="F131" s="171" t="s">
        <v>2685</v>
      </c>
      <c r="G131" s="172" t="s">
        <v>1809</v>
      </c>
      <c r="H131" s="173">
        <v>4</v>
      </c>
      <c r="I131" s="34"/>
      <c r="J131" s="174">
        <f t="shared" si="0"/>
        <v>0</v>
      </c>
      <c r="K131" s="171" t="s">
        <v>1</v>
      </c>
      <c r="L131" s="175"/>
      <c r="M131" s="176" t="s">
        <v>1</v>
      </c>
      <c r="N131" s="177" t="s">
        <v>42</v>
      </c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AR131" s="28" t="s">
        <v>302</v>
      </c>
      <c r="AT131" s="28" t="s">
        <v>643</v>
      </c>
      <c r="AU131" s="28" t="s">
        <v>263</v>
      </c>
      <c r="AY131" s="17" t="s">
        <v>246</v>
      </c>
      <c r="BE131" s="29">
        <f t="shared" si="4"/>
        <v>0</v>
      </c>
      <c r="BF131" s="29">
        <f t="shared" si="5"/>
        <v>0</v>
      </c>
      <c r="BG131" s="29">
        <f t="shared" si="6"/>
        <v>0</v>
      </c>
      <c r="BH131" s="29">
        <f t="shared" si="7"/>
        <v>0</v>
      </c>
      <c r="BI131" s="29">
        <f t="shared" si="8"/>
        <v>0</v>
      </c>
      <c r="BJ131" s="17" t="s">
        <v>8</v>
      </c>
      <c r="BK131" s="29">
        <f t="shared" si="9"/>
        <v>0</v>
      </c>
      <c r="BL131" s="17" t="s">
        <v>253</v>
      </c>
      <c r="BM131" s="28" t="s">
        <v>1906</v>
      </c>
    </row>
    <row r="132" spans="2:65" s="1" customFormat="1" ht="16.5" customHeight="1" x14ac:dyDescent="0.2">
      <c r="B132" s="50"/>
      <c r="C132" s="169" t="s">
        <v>1114</v>
      </c>
      <c r="D132" s="169" t="s">
        <v>643</v>
      </c>
      <c r="E132" s="170" t="s">
        <v>1907</v>
      </c>
      <c r="F132" s="171" t="s">
        <v>1908</v>
      </c>
      <c r="G132" s="172" t="s">
        <v>1809</v>
      </c>
      <c r="H132" s="173">
        <v>2</v>
      </c>
      <c r="I132" s="34"/>
      <c r="J132" s="174">
        <f t="shared" si="0"/>
        <v>0</v>
      </c>
      <c r="K132" s="171" t="s">
        <v>1</v>
      </c>
      <c r="L132" s="175"/>
      <c r="M132" s="176" t="s">
        <v>1</v>
      </c>
      <c r="N132" s="177" t="s">
        <v>42</v>
      </c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AR132" s="28" t="s">
        <v>302</v>
      </c>
      <c r="AT132" s="28" t="s">
        <v>643</v>
      </c>
      <c r="AU132" s="28" t="s">
        <v>263</v>
      </c>
      <c r="AY132" s="17" t="s">
        <v>246</v>
      </c>
      <c r="BE132" s="29">
        <f t="shared" si="4"/>
        <v>0</v>
      </c>
      <c r="BF132" s="29">
        <f t="shared" si="5"/>
        <v>0</v>
      </c>
      <c r="BG132" s="29">
        <f t="shared" si="6"/>
        <v>0</v>
      </c>
      <c r="BH132" s="29">
        <f t="shared" si="7"/>
        <v>0</v>
      </c>
      <c r="BI132" s="29">
        <f t="shared" si="8"/>
        <v>0</v>
      </c>
      <c r="BJ132" s="17" t="s">
        <v>8</v>
      </c>
      <c r="BK132" s="29">
        <f t="shared" si="9"/>
        <v>0</v>
      </c>
      <c r="BL132" s="17" t="s">
        <v>253</v>
      </c>
      <c r="BM132" s="28" t="s">
        <v>1909</v>
      </c>
    </row>
    <row r="133" spans="2:65" s="1" customFormat="1" ht="16.5" customHeight="1" x14ac:dyDescent="0.2">
      <c r="B133" s="50"/>
      <c r="C133" s="169" t="s">
        <v>1119</v>
      </c>
      <c r="D133" s="169" t="s">
        <v>643</v>
      </c>
      <c r="E133" s="170" t="s">
        <v>1910</v>
      </c>
      <c r="F133" s="171" t="s">
        <v>1911</v>
      </c>
      <c r="G133" s="172" t="s">
        <v>1809</v>
      </c>
      <c r="H133" s="173">
        <v>2</v>
      </c>
      <c r="I133" s="34"/>
      <c r="J133" s="174">
        <f t="shared" si="0"/>
        <v>0</v>
      </c>
      <c r="K133" s="171" t="s">
        <v>1</v>
      </c>
      <c r="L133" s="175"/>
      <c r="M133" s="176" t="s">
        <v>1</v>
      </c>
      <c r="N133" s="177" t="s">
        <v>42</v>
      </c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AR133" s="28" t="s">
        <v>302</v>
      </c>
      <c r="AT133" s="28" t="s">
        <v>643</v>
      </c>
      <c r="AU133" s="28" t="s">
        <v>263</v>
      </c>
      <c r="AY133" s="17" t="s">
        <v>246</v>
      </c>
      <c r="BE133" s="29">
        <f t="shared" si="4"/>
        <v>0</v>
      </c>
      <c r="BF133" s="29">
        <f t="shared" si="5"/>
        <v>0</v>
      </c>
      <c r="BG133" s="29">
        <f t="shared" si="6"/>
        <v>0</v>
      </c>
      <c r="BH133" s="29">
        <f t="shared" si="7"/>
        <v>0</v>
      </c>
      <c r="BI133" s="29">
        <f t="shared" si="8"/>
        <v>0</v>
      </c>
      <c r="BJ133" s="17" t="s">
        <v>8</v>
      </c>
      <c r="BK133" s="29">
        <f t="shared" si="9"/>
        <v>0</v>
      </c>
      <c r="BL133" s="17" t="s">
        <v>253</v>
      </c>
      <c r="BM133" s="28" t="s">
        <v>1912</v>
      </c>
    </row>
    <row r="134" spans="2:65" s="1" customFormat="1" ht="33" customHeight="1" x14ac:dyDescent="0.2">
      <c r="B134" s="50"/>
      <c r="C134" s="169" t="s">
        <v>1125</v>
      </c>
      <c r="D134" s="169" t="s">
        <v>643</v>
      </c>
      <c r="E134" s="170" t="s">
        <v>1913</v>
      </c>
      <c r="F134" s="171" t="s">
        <v>2680</v>
      </c>
      <c r="G134" s="172" t="s">
        <v>1809</v>
      </c>
      <c r="H134" s="173">
        <v>1</v>
      </c>
      <c r="I134" s="34"/>
      <c r="J134" s="174">
        <f t="shared" si="0"/>
        <v>0</v>
      </c>
      <c r="K134" s="171" t="s">
        <v>1</v>
      </c>
      <c r="L134" s="175"/>
      <c r="M134" s="176" t="s">
        <v>1</v>
      </c>
      <c r="N134" s="177" t="s">
        <v>42</v>
      </c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AR134" s="28" t="s">
        <v>302</v>
      </c>
      <c r="AT134" s="28" t="s">
        <v>643</v>
      </c>
      <c r="AU134" s="28" t="s">
        <v>263</v>
      </c>
      <c r="AY134" s="17" t="s">
        <v>246</v>
      </c>
      <c r="BE134" s="29">
        <f t="shared" si="4"/>
        <v>0</v>
      </c>
      <c r="BF134" s="29">
        <f t="shared" si="5"/>
        <v>0</v>
      </c>
      <c r="BG134" s="29">
        <f t="shared" si="6"/>
        <v>0</v>
      </c>
      <c r="BH134" s="29">
        <f t="shared" si="7"/>
        <v>0</v>
      </c>
      <c r="BI134" s="29">
        <f t="shared" si="8"/>
        <v>0</v>
      </c>
      <c r="BJ134" s="17" t="s">
        <v>8</v>
      </c>
      <c r="BK134" s="29">
        <f t="shared" si="9"/>
        <v>0</v>
      </c>
      <c r="BL134" s="17" t="s">
        <v>253</v>
      </c>
      <c r="BM134" s="28" t="s">
        <v>1914</v>
      </c>
    </row>
    <row r="135" spans="2:65" s="1" customFormat="1" ht="16.5" customHeight="1" x14ac:dyDescent="0.2">
      <c r="B135" s="50"/>
      <c r="C135" s="169" t="s">
        <v>1135</v>
      </c>
      <c r="D135" s="169" t="s">
        <v>643</v>
      </c>
      <c r="E135" s="170" t="s">
        <v>1915</v>
      </c>
      <c r="F135" s="171" t="s">
        <v>1916</v>
      </c>
      <c r="G135" s="172" t="s">
        <v>1809</v>
      </c>
      <c r="H135" s="173">
        <v>3</v>
      </c>
      <c r="I135" s="34"/>
      <c r="J135" s="174">
        <f t="shared" si="0"/>
        <v>0</v>
      </c>
      <c r="K135" s="171" t="s">
        <v>1</v>
      </c>
      <c r="L135" s="175"/>
      <c r="M135" s="176" t="s">
        <v>1</v>
      </c>
      <c r="N135" s="177" t="s">
        <v>42</v>
      </c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AR135" s="28" t="s">
        <v>302</v>
      </c>
      <c r="AT135" s="28" t="s">
        <v>643</v>
      </c>
      <c r="AU135" s="28" t="s">
        <v>263</v>
      </c>
      <c r="AY135" s="17" t="s">
        <v>246</v>
      </c>
      <c r="BE135" s="29">
        <f t="shared" si="4"/>
        <v>0</v>
      </c>
      <c r="BF135" s="29">
        <f t="shared" si="5"/>
        <v>0</v>
      </c>
      <c r="BG135" s="29">
        <f t="shared" si="6"/>
        <v>0</v>
      </c>
      <c r="BH135" s="29">
        <f t="shared" si="7"/>
        <v>0</v>
      </c>
      <c r="BI135" s="29">
        <f t="shared" si="8"/>
        <v>0</v>
      </c>
      <c r="BJ135" s="17" t="s">
        <v>8</v>
      </c>
      <c r="BK135" s="29">
        <f t="shared" si="9"/>
        <v>0</v>
      </c>
      <c r="BL135" s="17" t="s">
        <v>253</v>
      </c>
      <c r="BM135" s="28" t="s">
        <v>1917</v>
      </c>
    </row>
    <row r="136" spans="2:65" s="1" customFormat="1" ht="16.5" customHeight="1" x14ac:dyDescent="0.2">
      <c r="B136" s="50"/>
      <c r="C136" s="169" t="s">
        <v>1140</v>
      </c>
      <c r="D136" s="169" t="s">
        <v>643</v>
      </c>
      <c r="E136" s="170" t="s">
        <v>1918</v>
      </c>
      <c r="F136" s="171" t="s">
        <v>1919</v>
      </c>
      <c r="G136" s="172" t="s">
        <v>1809</v>
      </c>
      <c r="H136" s="173">
        <v>2</v>
      </c>
      <c r="I136" s="34"/>
      <c r="J136" s="174">
        <f t="shared" si="0"/>
        <v>0</v>
      </c>
      <c r="K136" s="171" t="s">
        <v>1</v>
      </c>
      <c r="L136" s="175"/>
      <c r="M136" s="176" t="s">
        <v>1</v>
      </c>
      <c r="N136" s="177" t="s">
        <v>42</v>
      </c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AR136" s="28" t="s">
        <v>302</v>
      </c>
      <c r="AT136" s="28" t="s">
        <v>643</v>
      </c>
      <c r="AU136" s="28" t="s">
        <v>263</v>
      </c>
      <c r="AY136" s="17" t="s">
        <v>246</v>
      </c>
      <c r="BE136" s="29">
        <f t="shared" si="4"/>
        <v>0</v>
      </c>
      <c r="BF136" s="29">
        <f t="shared" si="5"/>
        <v>0</v>
      </c>
      <c r="BG136" s="29">
        <f t="shared" si="6"/>
        <v>0</v>
      </c>
      <c r="BH136" s="29">
        <f t="shared" si="7"/>
        <v>0</v>
      </c>
      <c r="BI136" s="29">
        <f t="shared" si="8"/>
        <v>0</v>
      </c>
      <c r="BJ136" s="17" t="s">
        <v>8</v>
      </c>
      <c r="BK136" s="29">
        <f t="shared" si="9"/>
        <v>0</v>
      </c>
      <c r="BL136" s="17" t="s">
        <v>253</v>
      </c>
      <c r="BM136" s="28" t="s">
        <v>1920</v>
      </c>
    </row>
    <row r="137" spans="2:65" s="1" customFormat="1" ht="16.5" customHeight="1" x14ac:dyDescent="0.2">
      <c r="B137" s="50"/>
      <c r="C137" s="169" t="s">
        <v>1145</v>
      </c>
      <c r="D137" s="169" t="s">
        <v>643</v>
      </c>
      <c r="E137" s="170" t="s">
        <v>1921</v>
      </c>
      <c r="F137" s="171" t="s">
        <v>2686</v>
      </c>
      <c r="G137" s="172" t="s">
        <v>274</v>
      </c>
      <c r="H137" s="173">
        <v>80</v>
      </c>
      <c r="I137" s="34"/>
      <c r="J137" s="174">
        <f t="shared" si="0"/>
        <v>0</v>
      </c>
      <c r="K137" s="171" t="s">
        <v>1</v>
      </c>
      <c r="L137" s="175"/>
      <c r="M137" s="176" t="s">
        <v>1</v>
      </c>
      <c r="N137" s="177" t="s">
        <v>42</v>
      </c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AR137" s="28" t="s">
        <v>302</v>
      </c>
      <c r="AT137" s="28" t="s">
        <v>643</v>
      </c>
      <c r="AU137" s="28" t="s">
        <v>263</v>
      </c>
      <c r="AY137" s="17" t="s">
        <v>246</v>
      </c>
      <c r="BE137" s="29">
        <f t="shared" si="4"/>
        <v>0</v>
      </c>
      <c r="BF137" s="29">
        <f t="shared" si="5"/>
        <v>0</v>
      </c>
      <c r="BG137" s="29">
        <f t="shared" si="6"/>
        <v>0</v>
      </c>
      <c r="BH137" s="29">
        <f t="shared" si="7"/>
        <v>0</v>
      </c>
      <c r="BI137" s="29">
        <f t="shared" si="8"/>
        <v>0</v>
      </c>
      <c r="BJ137" s="17" t="s">
        <v>8</v>
      </c>
      <c r="BK137" s="29">
        <f t="shared" si="9"/>
        <v>0</v>
      </c>
      <c r="BL137" s="17" t="s">
        <v>253</v>
      </c>
      <c r="BM137" s="28" t="s">
        <v>1922</v>
      </c>
    </row>
    <row r="138" spans="2:65" s="1" customFormat="1" ht="16.5" customHeight="1" x14ac:dyDescent="0.2">
      <c r="B138" s="50"/>
      <c r="C138" s="169" t="s">
        <v>1150</v>
      </c>
      <c r="D138" s="169" t="s">
        <v>643</v>
      </c>
      <c r="E138" s="170" t="s">
        <v>1923</v>
      </c>
      <c r="F138" s="171" t="s">
        <v>2687</v>
      </c>
      <c r="G138" s="172" t="s">
        <v>274</v>
      </c>
      <c r="H138" s="173">
        <v>15</v>
      </c>
      <c r="I138" s="34"/>
      <c r="J138" s="174">
        <f t="shared" si="0"/>
        <v>0</v>
      </c>
      <c r="K138" s="171" t="s">
        <v>1</v>
      </c>
      <c r="L138" s="175"/>
      <c r="M138" s="176" t="s">
        <v>1</v>
      </c>
      <c r="N138" s="177" t="s">
        <v>42</v>
      </c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AR138" s="28" t="s">
        <v>302</v>
      </c>
      <c r="AT138" s="28" t="s">
        <v>643</v>
      </c>
      <c r="AU138" s="28" t="s">
        <v>263</v>
      </c>
      <c r="AY138" s="17" t="s">
        <v>246</v>
      </c>
      <c r="BE138" s="29">
        <f t="shared" si="4"/>
        <v>0</v>
      </c>
      <c r="BF138" s="29">
        <f t="shared" si="5"/>
        <v>0</v>
      </c>
      <c r="BG138" s="29">
        <f t="shared" si="6"/>
        <v>0</v>
      </c>
      <c r="BH138" s="29">
        <f t="shared" si="7"/>
        <v>0</v>
      </c>
      <c r="BI138" s="29">
        <f t="shared" si="8"/>
        <v>0</v>
      </c>
      <c r="BJ138" s="17" t="s">
        <v>8</v>
      </c>
      <c r="BK138" s="29">
        <f t="shared" si="9"/>
        <v>0</v>
      </c>
      <c r="BL138" s="17" t="s">
        <v>253</v>
      </c>
      <c r="BM138" s="28" t="s">
        <v>1924</v>
      </c>
    </row>
    <row r="139" spans="2:65" s="1" customFormat="1" ht="16.5" customHeight="1" x14ac:dyDescent="0.2">
      <c r="B139" s="50"/>
      <c r="C139" s="169" t="s">
        <v>1156</v>
      </c>
      <c r="D139" s="169" t="s">
        <v>643</v>
      </c>
      <c r="E139" s="170" t="s">
        <v>1925</v>
      </c>
      <c r="F139" s="171" t="s">
        <v>1926</v>
      </c>
      <c r="G139" s="172" t="s">
        <v>274</v>
      </c>
      <c r="H139" s="173">
        <v>80</v>
      </c>
      <c r="I139" s="34"/>
      <c r="J139" s="174">
        <f t="shared" si="0"/>
        <v>0</v>
      </c>
      <c r="K139" s="171" t="s">
        <v>1</v>
      </c>
      <c r="L139" s="175"/>
      <c r="M139" s="176" t="s">
        <v>1</v>
      </c>
      <c r="N139" s="177" t="s">
        <v>42</v>
      </c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AR139" s="28" t="s">
        <v>302</v>
      </c>
      <c r="AT139" s="28" t="s">
        <v>643</v>
      </c>
      <c r="AU139" s="28" t="s">
        <v>263</v>
      </c>
      <c r="AY139" s="17" t="s">
        <v>246</v>
      </c>
      <c r="BE139" s="29">
        <f t="shared" si="4"/>
        <v>0</v>
      </c>
      <c r="BF139" s="29">
        <f t="shared" si="5"/>
        <v>0</v>
      </c>
      <c r="BG139" s="29">
        <f t="shared" si="6"/>
        <v>0</v>
      </c>
      <c r="BH139" s="29">
        <f t="shared" si="7"/>
        <v>0</v>
      </c>
      <c r="BI139" s="29">
        <f t="shared" si="8"/>
        <v>0</v>
      </c>
      <c r="BJ139" s="17" t="s">
        <v>8</v>
      </c>
      <c r="BK139" s="29">
        <f t="shared" si="9"/>
        <v>0</v>
      </c>
      <c r="BL139" s="17" t="s">
        <v>253</v>
      </c>
      <c r="BM139" s="28" t="s">
        <v>1927</v>
      </c>
    </row>
    <row r="140" spans="2:65" s="1" customFormat="1" ht="16.5" customHeight="1" x14ac:dyDescent="0.2">
      <c r="B140" s="50"/>
      <c r="C140" s="169" t="s">
        <v>1163</v>
      </c>
      <c r="D140" s="169" t="s">
        <v>643</v>
      </c>
      <c r="E140" s="170" t="s">
        <v>1928</v>
      </c>
      <c r="F140" s="171" t="s">
        <v>1929</v>
      </c>
      <c r="G140" s="172" t="s">
        <v>274</v>
      </c>
      <c r="H140" s="173">
        <v>15</v>
      </c>
      <c r="I140" s="34"/>
      <c r="J140" s="174">
        <f t="shared" si="0"/>
        <v>0</v>
      </c>
      <c r="K140" s="171" t="s">
        <v>1</v>
      </c>
      <c r="L140" s="175"/>
      <c r="M140" s="176" t="s">
        <v>1</v>
      </c>
      <c r="N140" s="177" t="s">
        <v>42</v>
      </c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AR140" s="28" t="s">
        <v>302</v>
      </c>
      <c r="AT140" s="28" t="s">
        <v>643</v>
      </c>
      <c r="AU140" s="28" t="s">
        <v>263</v>
      </c>
      <c r="AY140" s="17" t="s">
        <v>246</v>
      </c>
      <c r="BE140" s="29">
        <f t="shared" si="4"/>
        <v>0</v>
      </c>
      <c r="BF140" s="29">
        <f t="shared" si="5"/>
        <v>0</v>
      </c>
      <c r="BG140" s="29">
        <f t="shared" si="6"/>
        <v>0</v>
      </c>
      <c r="BH140" s="29">
        <f t="shared" si="7"/>
        <v>0</v>
      </c>
      <c r="BI140" s="29">
        <f t="shared" si="8"/>
        <v>0</v>
      </c>
      <c r="BJ140" s="17" t="s">
        <v>8</v>
      </c>
      <c r="BK140" s="29">
        <f t="shared" si="9"/>
        <v>0</v>
      </c>
      <c r="BL140" s="17" t="s">
        <v>253</v>
      </c>
      <c r="BM140" s="28" t="s">
        <v>1930</v>
      </c>
    </row>
    <row r="141" spans="2:65" s="1" customFormat="1" ht="21.75" customHeight="1" x14ac:dyDescent="0.2">
      <c r="B141" s="50"/>
      <c r="C141" s="169" t="s">
        <v>1167</v>
      </c>
      <c r="D141" s="169" t="s">
        <v>643</v>
      </c>
      <c r="E141" s="170" t="s">
        <v>1931</v>
      </c>
      <c r="F141" s="171" t="s">
        <v>1932</v>
      </c>
      <c r="G141" s="172" t="s">
        <v>274</v>
      </c>
      <c r="H141" s="173">
        <v>100</v>
      </c>
      <c r="I141" s="34"/>
      <c r="J141" s="174">
        <f t="shared" si="0"/>
        <v>0</v>
      </c>
      <c r="K141" s="171" t="s">
        <v>1</v>
      </c>
      <c r="L141" s="175"/>
      <c r="M141" s="176" t="s">
        <v>1</v>
      </c>
      <c r="N141" s="177" t="s">
        <v>42</v>
      </c>
      <c r="P141" s="151">
        <f t="shared" si="1"/>
        <v>0</v>
      </c>
      <c r="Q141" s="151">
        <v>0</v>
      </c>
      <c r="R141" s="151">
        <f t="shared" si="2"/>
        <v>0</v>
      </c>
      <c r="S141" s="151">
        <v>0</v>
      </c>
      <c r="T141" s="152">
        <f t="shared" si="3"/>
        <v>0</v>
      </c>
      <c r="AR141" s="28" t="s">
        <v>302</v>
      </c>
      <c r="AT141" s="28" t="s">
        <v>643</v>
      </c>
      <c r="AU141" s="28" t="s">
        <v>263</v>
      </c>
      <c r="AY141" s="17" t="s">
        <v>246</v>
      </c>
      <c r="BE141" s="29">
        <f t="shared" si="4"/>
        <v>0</v>
      </c>
      <c r="BF141" s="29">
        <f t="shared" si="5"/>
        <v>0</v>
      </c>
      <c r="BG141" s="29">
        <f t="shared" si="6"/>
        <v>0</v>
      </c>
      <c r="BH141" s="29">
        <f t="shared" si="7"/>
        <v>0</v>
      </c>
      <c r="BI141" s="29">
        <f t="shared" si="8"/>
        <v>0</v>
      </c>
      <c r="BJ141" s="17" t="s">
        <v>8</v>
      </c>
      <c r="BK141" s="29">
        <f t="shared" si="9"/>
        <v>0</v>
      </c>
      <c r="BL141" s="17" t="s">
        <v>253</v>
      </c>
      <c r="BM141" s="28" t="s">
        <v>1933</v>
      </c>
    </row>
    <row r="142" spans="2:65" s="1" customFormat="1" ht="16.5" customHeight="1" x14ac:dyDescent="0.2">
      <c r="B142" s="50"/>
      <c r="C142" s="169" t="s">
        <v>1173</v>
      </c>
      <c r="D142" s="169" t="s">
        <v>643</v>
      </c>
      <c r="E142" s="170" t="s">
        <v>1934</v>
      </c>
      <c r="F142" s="171" t="s">
        <v>1935</v>
      </c>
      <c r="G142" s="172" t="s">
        <v>1090</v>
      </c>
      <c r="H142" s="173">
        <v>50</v>
      </c>
      <c r="I142" s="34"/>
      <c r="J142" s="174">
        <f t="shared" si="0"/>
        <v>0</v>
      </c>
      <c r="K142" s="171" t="s">
        <v>1</v>
      </c>
      <c r="L142" s="175"/>
      <c r="M142" s="176" t="s">
        <v>1</v>
      </c>
      <c r="N142" s="177" t="s">
        <v>42</v>
      </c>
      <c r="P142" s="151">
        <f t="shared" si="1"/>
        <v>0</v>
      </c>
      <c r="Q142" s="151">
        <v>0</v>
      </c>
      <c r="R142" s="151">
        <f t="shared" si="2"/>
        <v>0</v>
      </c>
      <c r="S142" s="151">
        <v>0</v>
      </c>
      <c r="T142" s="152">
        <f t="shared" si="3"/>
        <v>0</v>
      </c>
      <c r="AR142" s="28" t="s">
        <v>302</v>
      </c>
      <c r="AT142" s="28" t="s">
        <v>643</v>
      </c>
      <c r="AU142" s="28" t="s">
        <v>263</v>
      </c>
      <c r="AY142" s="17" t="s">
        <v>246</v>
      </c>
      <c r="BE142" s="29">
        <f t="shared" si="4"/>
        <v>0</v>
      </c>
      <c r="BF142" s="29">
        <f t="shared" si="5"/>
        <v>0</v>
      </c>
      <c r="BG142" s="29">
        <f t="shared" si="6"/>
        <v>0</v>
      </c>
      <c r="BH142" s="29">
        <f t="shared" si="7"/>
        <v>0</v>
      </c>
      <c r="BI142" s="29">
        <f t="shared" si="8"/>
        <v>0</v>
      </c>
      <c r="BJ142" s="17" t="s">
        <v>8</v>
      </c>
      <c r="BK142" s="29">
        <f t="shared" si="9"/>
        <v>0</v>
      </c>
      <c r="BL142" s="17" t="s">
        <v>253</v>
      </c>
      <c r="BM142" s="28" t="s">
        <v>1936</v>
      </c>
    </row>
    <row r="143" spans="2:65" s="1" customFormat="1" ht="16.5" customHeight="1" x14ac:dyDescent="0.2">
      <c r="B143" s="50"/>
      <c r="C143" s="143" t="s">
        <v>1177</v>
      </c>
      <c r="D143" s="143" t="s">
        <v>248</v>
      </c>
      <c r="E143" s="144" t="s">
        <v>1937</v>
      </c>
      <c r="F143" s="145" t="s">
        <v>1916</v>
      </c>
      <c r="G143" s="146" t="s">
        <v>1809</v>
      </c>
      <c r="H143" s="147">
        <v>3</v>
      </c>
      <c r="I143" s="27"/>
      <c r="J143" s="148">
        <f t="shared" si="0"/>
        <v>0</v>
      </c>
      <c r="K143" s="145" t="s">
        <v>1</v>
      </c>
      <c r="L143" s="50"/>
      <c r="M143" s="149" t="s">
        <v>1</v>
      </c>
      <c r="N143" s="150" t="s">
        <v>42</v>
      </c>
      <c r="P143" s="151">
        <f t="shared" si="1"/>
        <v>0</v>
      </c>
      <c r="Q143" s="151">
        <v>0</v>
      </c>
      <c r="R143" s="151">
        <f t="shared" si="2"/>
        <v>0</v>
      </c>
      <c r="S143" s="151">
        <v>0</v>
      </c>
      <c r="T143" s="152">
        <f t="shared" si="3"/>
        <v>0</v>
      </c>
      <c r="AR143" s="28" t="s">
        <v>253</v>
      </c>
      <c r="AT143" s="28" t="s">
        <v>248</v>
      </c>
      <c r="AU143" s="28" t="s">
        <v>263</v>
      </c>
      <c r="AY143" s="17" t="s">
        <v>246</v>
      </c>
      <c r="BE143" s="29">
        <f t="shared" si="4"/>
        <v>0</v>
      </c>
      <c r="BF143" s="29">
        <f t="shared" si="5"/>
        <v>0</v>
      </c>
      <c r="BG143" s="29">
        <f t="shared" si="6"/>
        <v>0</v>
      </c>
      <c r="BH143" s="29">
        <f t="shared" si="7"/>
        <v>0</v>
      </c>
      <c r="BI143" s="29">
        <f t="shared" si="8"/>
        <v>0</v>
      </c>
      <c r="BJ143" s="17" t="s">
        <v>8</v>
      </c>
      <c r="BK143" s="29">
        <f t="shared" si="9"/>
        <v>0</v>
      </c>
      <c r="BL143" s="17" t="s">
        <v>253</v>
      </c>
      <c r="BM143" s="28" t="s">
        <v>1938</v>
      </c>
    </row>
    <row r="144" spans="2:65" s="1" customFormat="1" ht="16.5" customHeight="1" x14ac:dyDescent="0.2">
      <c r="B144" s="50"/>
      <c r="C144" s="143" t="s">
        <v>1185</v>
      </c>
      <c r="D144" s="143" t="s">
        <v>248</v>
      </c>
      <c r="E144" s="144" t="s">
        <v>1939</v>
      </c>
      <c r="F144" s="145" t="s">
        <v>2686</v>
      </c>
      <c r="G144" s="146" t="s">
        <v>274</v>
      </c>
      <c r="H144" s="147">
        <v>80</v>
      </c>
      <c r="I144" s="27"/>
      <c r="J144" s="148">
        <f t="shared" si="0"/>
        <v>0</v>
      </c>
      <c r="K144" s="145" t="s">
        <v>1</v>
      </c>
      <c r="L144" s="50"/>
      <c r="M144" s="149" t="s">
        <v>1</v>
      </c>
      <c r="N144" s="150" t="s">
        <v>42</v>
      </c>
      <c r="P144" s="151">
        <f t="shared" si="1"/>
        <v>0</v>
      </c>
      <c r="Q144" s="151">
        <v>0</v>
      </c>
      <c r="R144" s="151">
        <f t="shared" si="2"/>
        <v>0</v>
      </c>
      <c r="S144" s="151">
        <v>0</v>
      </c>
      <c r="T144" s="152">
        <f t="shared" si="3"/>
        <v>0</v>
      </c>
      <c r="AR144" s="28" t="s">
        <v>253</v>
      </c>
      <c r="AT144" s="28" t="s">
        <v>248</v>
      </c>
      <c r="AU144" s="28" t="s">
        <v>263</v>
      </c>
      <c r="AY144" s="17" t="s">
        <v>246</v>
      </c>
      <c r="BE144" s="29">
        <f t="shared" si="4"/>
        <v>0</v>
      </c>
      <c r="BF144" s="29">
        <f t="shared" si="5"/>
        <v>0</v>
      </c>
      <c r="BG144" s="29">
        <f t="shared" si="6"/>
        <v>0</v>
      </c>
      <c r="BH144" s="29">
        <f t="shared" si="7"/>
        <v>0</v>
      </c>
      <c r="BI144" s="29">
        <f t="shared" si="8"/>
        <v>0</v>
      </c>
      <c r="BJ144" s="17" t="s">
        <v>8</v>
      </c>
      <c r="BK144" s="29">
        <f t="shared" si="9"/>
        <v>0</v>
      </c>
      <c r="BL144" s="17" t="s">
        <v>253</v>
      </c>
      <c r="BM144" s="28" t="s">
        <v>1940</v>
      </c>
    </row>
    <row r="145" spans="2:65" s="1" customFormat="1" ht="16.5" customHeight="1" x14ac:dyDescent="0.2">
      <c r="B145" s="50"/>
      <c r="C145" s="143" t="s">
        <v>1190</v>
      </c>
      <c r="D145" s="143" t="s">
        <v>248</v>
      </c>
      <c r="E145" s="144" t="s">
        <v>1941</v>
      </c>
      <c r="F145" s="145" t="s">
        <v>2687</v>
      </c>
      <c r="G145" s="146" t="s">
        <v>274</v>
      </c>
      <c r="H145" s="147">
        <v>15</v>
      </c>
      <c r="I145" s="27"/>
      <c r="J145" s="148">
        <f t="shared" si="0"/>
        <v>0</v>
      </c>
      <c r="K145" s="145" t="s">
        <v>1</v>
      </c>
      <c r="L145" s="50"/>
      <c r="M145" s="149" t="s">
        <v>1</v>
      </c>
      <c r="N145" s="150" t="s">
        <v>42</v>
      </c>
      <c r="P145" s="151">
        <f t="shared" si="1"/>
        <v>0</v>
      </c>
      <c r="Q145" s="151">
        <v>0</v>
      </c>
      <c r="R145" s="151">
        <f t="shared" si="2"/>
        <v>0</v>
      </c>
      <c r="S145" s="151">
        <v>0</v>
      </c>
      <c r="T145" s="152">
        <f t="shared" si="3"/>
        <v>0</v>
      </c>
      <c r="AR145" s="28" t="s">
        <v>253</v>
      </c>
      <c r="AT145" s="28" t="s">
        <v>248</v>
      </c>
      <c r="AU145" s="28" t="s">
        <v>263</v>
      </c>
      <c r="AY145" s="17" t="s">
        <v>246</v>
      </c>
      <c r="BE145" s="29">
        <f t="shared" si="4"/>
        <v>0</v>
      </c>
      <c r="BF145" s="29">
        <f t="shared" si="5"/>
        <v>0</v>
      </c>
      <c r="BG145" s="29">
        <f t="shared" si="6"/>
        <v>0</v>
      </c>
      <c r="BH145" s="29">
        <f t="shared" si="7"/>
        <v>0</v>
      </c>
      <c r="BI145" s="29">
        <f t="shared" si="8"/>
        <v>0</v>
      </c>
      <c r="BJ145" s="17" t="s">
        <v>8</v>
      </c>
      <c r="BK145" s="29">
        <f t="shared" si="9"/>
        <v>0</v>
      </c>
      <c r="BL145" s="17" t="s">
        <v>253</v>
      </c>
      <c r="BM145" s="28" t="s">
        <v>1942</v>
      </c>
    </row>
    <row r="146" spans="2:65" s="1" customFormat="1" ht="39.950000000000003" customHeight="1" x14ac:dyDescent="0.2">
      <c r="B146" s="50"/>
      <c r="C146" s="143" t="s">
        <v>1195</v>
      </c>
      <c r="D146" s="143" t="s">
        <v>248</v>
      </c>
      <c r="E146" s="144" t="s">
        <v>1943</v>
      </c>
      <c r="F146" s="145" t="s">
        <v>2688</v>
      </c>
      <c r="G146" s="146" t="s">
        <v>274</v>
      </c>
      <c r="H146" s="147">
        <v>80</v>
      </c>
      <c r="I146" s="27"/>
      <c r="J146" s="148">
        <f t="shared" si="0"/>
        <v>0</v>
      </c>
      <c r="K146" s="145" t="s">
        <v>1</v>
      </c>
      <c r="L146" s="50"/>
      <c r="M146" s="149" t="s">
        <v>1</v>
      </c>
      <c r="N146" s="150" t="s">
        <v>42</v>
      </c>
      <c r="P146" s="151">
        <f t="shared" si="1"/>
        <v>0</v>
      </c>
      <c r="Q146" s="151">
        <v>0</v>
      </c>
      <c r="R146" s="151">
        <f t="shared" si="2"/>
        <v>0</v>
      </c>
      <c r="S146" s="151">
        <v>0</v>
      </c>
      <c r="T146" s="152">
        <f t="shared" si="3"/>
        <v>0</v>
      </c>
      <c r="AR146" s="28" t="s">
        <v>253</v>
      </c>
      <c r="AT146" s="28" t="s">
        <v>248</v>
      </c>
      <c r="AU146" s="28" t="s">
        <v>263</v>
      </c>
      <c r="AY146" s="17" t="s">
        <v>246</v>
      </c>
      <c r="BE146" s="29">
        <f t="shared" si="4"/>
        <v>0</v>
      </c>
      <c r="BF146" s="29">
        <f t="shared" si="5"/>
        <v>0</v>
      </c>
      <c r="BG146" s="29">
        <f t="shared" si="6"/>
        <v>0</v>
      </c>
      <c r="BH146" s="29">
        <f t="shared" si="7"/>
        <v>0</v>
      </c>
      <c r="BI146" s="29">
        <f t="shared" si="8"/>
        <v>0</v>
      </c>
      <c r="BJ146" s="17" t="s">
        <v>8</v>
      </c>
      <c r="BK146" s="29">
        <f t="shared" si="9"/>
        <v>0</v>
      </c>
      <c r="BL146" s="17" t="s">
        <v>253</v>
      </c>
      <c r="BM146" s="28" t="s">
        <v>1944</v>
      </c>
    </row>
    <row r="147" spans="2:65" s="1" customFormat="1" ht="39.950000000000003" customHeight="1" x14ac:dyDescent="0.2">
      <c r="B147" s="50"/>
      <c r="C147" s="143" t="s">
        <v>1200</v>
      </c>
      <c r="D147" s="143" t="s">
        <v>248</v>
      </c>
      <c r="E147" s="144" t="s">
        <v>1945</v>
      </c>
      <c r="F147" s="145" t="s">
        <v>2689</v>
      </c>
      <c r="G147" s="146" t="s">
        <v>274</v>
      </c>
      <c r="H147" s="147">
        <v>15</v>
      </c>
      <c r="I147" s="27"/>
      <c r="J147" s="148">
        <f t="shared" si="0"/>
        <v>0</v>
      </c>
      <c r="K147" s="145" t="s">
        <v>1</v>
      </c>
      <c r="L147" s="50"/>
      <c r="M147" s="149" t="s">
        <v>1</v>
      </c>
      <c r="N147" s="150" t="s">
        <v>42</v>
      </c>
      <c r="P147" s="151">
        <f t="shared" si="1"/>
        <v>0</v>
      </c>
      <c r="Q147" s="151">
        <v>0</v>
      </c>
      <c r="R147" s="151">
        <f t="shared" si="2"/>
        <v>0</v>
      </c>
      <c r="S147" s="151">
        <v>0</v>
      </c>
      <c r="T147" s="152">
        <f t="shared" si="3"/>
        <v>0</v>
      </c>
      <c r="AR147" s="28" t="s">
        <v>253</v>
      </c>
      <c r="AT147" s="28" t="s">
        <v>248</v>
      </c>
      <c r="AU147" s="28" t="s">
        <v>263</v>
      </c>
      <c r="AY147" s="17" t="s">
        <v>246</v>
      </c>
      <c r="BE147" s="29">
        <f t="shared" si="4"/>
        <v>0</v>
      </c>
      <c r="BF147" s="29">
        <f t="shared" si="5"/>
        <v>0</v>
      </c>
      <c r="BG147" s="29">
        <f t="shared" si="6"/>
        <v>0</v>
      </c>
      <c r="BH147" s="29">
        <f t="shared" si="7"/>
        <v>0</v>
      </c>
      <c r="BI147" s="29">
        <f t="shared" si="8"/>
        <v>0</v>
      </c>
      <c r="BJ147" s="17" t="s">
        <v>8</v>
      </c>
      <c r="BK147" s="29">
        <f t="shared" si="9"/>
        <v>0</v>
      </c>
      <c r="BL147" s="17" t="s">
        <v>253</v>
      </c>
      <c r="BM147" s="28" t="s">
        <v>1946</v>
      </c>
    </row>
    <row r="148" spans="2:65" s="1" customFormat="1" ht="21.75" customHeight="1" x14ac:dyDescent="0.2">
      <c r="B148" s="50"/>
      <c r="C148" s="143" t="s">
        <v>1204</v>
      </c>
      <c r="D148" s="143" t="s">
        <v>248</v>
      </c>
      <c r="E148" s="144" t="s">
        <v>1947</v>
      </c>
      <c r="F148" s="145" t="s">
        <v>1932</v>
      </c>
      <c r="G148" s="146" t="s">
        <v>274</v>
      </c>
      <c r="H148" s="147">
        <v>100</v>
      </c>
      <c r="I148" s="27"/>
      <c r="J148" s="148">
        <f t="shared" si="0"/>
        <v>0</v>
      </c>
      <c r="K148" s="145" t="s">
        <v>1</v>
      </c>
      <c r="L148" s="50"/>
      <c r="M148" s="149" t="s">
        <v>1</v>
      </c>
      <c r="N148" s="150" t="s">
        <v>42</v>
      </c>
      <c r="P148" s="151">
        <f t="shared" si="1"/>
        <v>0</v>
      </c>
      <c r="Q148" s="151">
        <v>0</v>
      </c>
      <c r="R148" s="151">
        <f t="shared" si="2"/>
        <v>0</v>
      </c>
      <c r="S148" s="151">
        <v>0</v>
      </c>
      <c r="T148" s="152">
        <f t="shared" si="3"/>
        <v>0</v>
      </c>
      <c r="AR148" s="28" t="s">
        <v>253</v>
      </c>
      <c r="AT148" s="28" t="s">
        <v>248</v>
      </c>
      <c r="AU148" s="28" t="s">
        <v>263</v>
      </c>
      <c r="AY148" s="17" t="s">
        <v>246</v>
      </c>
      <c r="BE148" s="29">
        <f t="shared" si="4"/>
        <v>0</v>
      </c>
      <c r="BF148" s="29">
        <f t="shared" si="5"/>
        <v>0</v>
      </c>
      <c r="BG148" s="29">
        <f t="shared" si="6"/>
        <v>0</v>
      </c>
      <c r="BH148" s="29">
        <f t="shared" si="7"/>
        <v>0</v>
      </c>
      <c r="BI148" s="29">
        <f t="shared" si="8"/>
        <v>0</v>
      </c>
      <c r="BJ148" s="17" t="s">
        <v>8</v>
      </c>
      <c r="BK148" s="29">
        <f t="shared" si="9"/>
        <v>0</v>
      </c>
      <c r="BL148" s="17" t="s">
        <v>253</v>
      </c>
      <c r="BM148" s="28" t="s">
        <v>1948</v>
      </c>
    </row>
    <row r="149" spans="2:65" s="1" customFormat="1" ht="66.75" customHeight="1" x14ac:dyDescent="0.2">
      <c r="B149" s="50"/>
      <c r="C149" s="143" t="s">
        <v>1215</v>
      </c>
      <c r="D149" s="143" t="s">
        <v>248</v>
      </c>
      <c r="E149" s="144" t="s">
        <v>1949</v>
      </c>
      <c r="F149" s="145" t="s">
        <v>1890</v>
      </c>
      <c r="G149" s="146" t="s">
        <v>1809</v>
      </c>
      <c r="H149" s="147">
        <v>1</v>
      </c>
      <c r="I149" s="27"/>
      <c r="J149" s="148">
        <f t="shared" si="0"/>
        <v>0</v>
      </c>
      <c r="K149" s="145" t="s">
        <v>1</v>
      </c>
      <c r="L149" s="50"/>
      <c r="M149" s="149" t="s">
        <v>1</v>
      </c>
      <c r="N149" s="150" t="s">
        <v>42</v>
      </c>
      <c r="P149" s="151">
        <f t="shared" si="1"/>
        <v>0</v>
      </c>
      <c r="Q149" s="151">
        <v>0</v>
      </c>
      <c r="R149" s="151">
        <f t="shared" si="2"/>
        <v>0</v>
      </c>
      <c r="S149" s="151">
        <v>0</v>
      </c>
      <c r="T149" s="152">
        <f t="shared" si="3"/>
        <v>0</v>
      </c>
      <c r="AR149" s="28" t="s">
        <v>253</v>
      </c>
      <c r="AT149" s="28" t="s">
        <v>248</v>
      </c>
      <c r="AU149" s="28" t="s">
        <v>263</v>
      </c>
      <c r="AY149" s="17" t="s">
        <v>246</v>
      </c>
      <c r="BE149" s="29">
        <f t="shared" si="4"/>
        <v>0</v>
      </c>
      <c r="BF149" s="29">
        <f t="shared" si="5"/>
        <v>0</v>
      </c>
      <c r="BG149" s="29">
        <f t="shared" si="6"/>
        <v>0</v>
      </c>
      <c r="BH149" s="29">
        <f t="shared" si="7"/>
        <v>0</v>
      </c>
      <c r="BI149" s="29">
        <f t="shared" si="8"/>
        <v>0</v>
      </c>
      <c r="BJ149" s="17" t="s">
        <v>8</v>
      </c>
      <c r="BK149" s="29">
        <f t="shared" si="9"/>
        <v>0</v>
      </c>
      <c r="BL149" s="17" t="s">
        <v>253</v>
      </c>
      <c r="BM149" s="28" t="s">
        <v>1950</v>
      </c>
    </row>
    <row r="150" spans="2:65" s="1" customFormat="1" ht="66.75" customHeight="1" x14ac:dyDescent="0.2">
      <c r="B150" s="50"/>
      <c r="C150" s="143" t="s">
        <v>1220</v>
      </c>
      <c r="D150" s="143" t="s">
        <v>248</v>
      </c>
      <c r="E150" s="144" t="s">
        <v>1951</v>
      </c>
      <c r="F150" s="145" t="s">
        <v>1893</v>
      </c>
      <c r="G150" s="146" t="s">
        <v>1809</v>
      </c>
      <c r="H150" s="147">
        <v>1</v>
      </c>
      <c r="I150" s="27"/>
      <c r="J150" s="148">
        <f t="shared" si="0"/>
        <v>0</v>
      </c>
      <c r="K150" s="145" t="s">
        <v>1</v>
      </c>
      <c r="L150" s="50"/>
      <c r="M150" s="149" t="s">
        <v>1</v>
      </c>
      <c r="N150" s="150" t="s">
        <v>42</v>
      </c>
      <c r="P150" s="151">
        <f t="shared" si="1"/>
        <v>0</v>
      </c>
      <c r="Q150" s="151">
        <v>0</v>
      </c>
      <c r="R150" s="151">
        <f t="shared" si="2"/>
        <v>0</v>
      </c>
      <c r="S150" s="151">
        <v>0</v>
      </c>
      <c r="T150" s="152">
        <f t="shared" si="3"/>
        <v>0</v>
      </c>
      <c r="AR150" s="28" t="s">
        <v>253</v>
      </c>
      <c r="AT150" s="28" t="s">
        <v>248</v>
      </c>
      <c r="AU150" s="28" t="s">
        <v>263</v>
      </c>
      <c r="AY150" s="17" t="s">
        <v>246</v>
      </c>
      <c r="BE150" s="29">
        <f t="shared" si="4"/>
        <v>0</v>
      </c>
      <c r="BF150" s="29">
        <f t="shared" si="5"/>
        <v>0</v>
      </c>
      <c r="BG150" s="29">
        <f t="shared" si="6"/>
        <v>0</v>
      </c>
      <c r="BH150" s="29">
        <f t="shared" si="7"/>
        <v>0</v>
      </c>
      <c r="BI150" s="29">
        <f t="shared" si="8"/>
        <v>0</v>
      </c>
      <c r="BJ150" s="17" t="s">
        <v>8</v>
      </c>
      <c r="BK150" s="29">
        <f t="shared" si="9"/>
        <v>0</v>
      </c>
      <c r="BL150" s="17" t="s">
        <v>253</v>
      </c>
      <c r="BM150" s="28" t="s">
        <v>1952</v>
      </c>
    </row>
    <row r="151" spans="2:65" s="1" customFormat="1" ht="66.75" customHeight="1" x14ac:dyDescent="0.2">
      <c r="B151" s="50"/>
      <c r="C151" s="143" t="s">
        <v>1225</v>
      </c>
      <c r="D151" s="143" t="s">
        <v>248</v>
      </c>
      <c r="E151" s="144" t="s">
        <v>1953</v>
      </c>
      <c r="F151" s="145" t="s">
        <v>1896</v>
      </c>
      <c r="G151" s="146" t="s">
        <v>1809</v>
      </c>
      <c r="H151" s="147">
        <v>1</v>
      </c>
      <c r="I151" s="27"/>
      <c r="J151" s="148">
        <f t="shared" si="0"/>
        <v>0</v>
      </c>
      <c r="K151" s="145" t="s">
        <v>1</v>
      </c>
      <c r="L151" s="50"/>
      <c r="M151" s="149" t="s">
        <v>1</v>
      </c>
      <c r="N151" s="150" t="s">
        <v>42</v>
      </c>
      <c r="P151" s="151">
        <f t="shared" si="1"/>
        <v>0</v>
      </c>
      <c r="Q151" s="151">
        <v>0</v>
      </c>
      <c r="R151" s="151">
        <f t="shared" si="2"/>
        <v>0</v>
      </c>
      <c r="S151" s="151">
        <v>0</v>
      </c>
      <c r="T151" s="152">
        <f t="shared" si="3"/>
        <v>0</v>
      </c>
      <c r="AR151" s="28" t="s">
        <v>253</v>
      </c>
      <c r="AT151" s="28" t="s">
        <v>248</v>
      </c>
      <c r="AU151" s="28" t="s">
        <v>263</v>
      </c>
      <c r="AY151" s="17" t="s">
        <v>246</v>
      </c>
      <c r="BE151" s="29">
        <f t="shared" si="4"/>
        <v>0</v>
      </c>
      <c r="BF151" s="29">
        <f t="shared" si="5"/>
        <v>0</v>
      </c>
      <c r="BG151" s="29">
        <f t="shared" si="6"/>
        <v>0</v>
      </c>
      <c r="BH151" s="29">
        <f t="shared" si="7"/>
        <v>0</v>
      </c>
      <c r="BI151" s="29">
        <f t="shared" si="8"/>
        <v>0</v>
      </c>
      <c r="BJ151" s="17" t="s">
        <v>8</v>
      </c>
      <c r="BK151" s="29">
        <f t="shared" si="9"/>
        <v>0</v>
      </c>
      <c r="BL151" s="17" t="s">
        <v>253</v>
      </c>
      <c r="BM151" s="28" t="s">
        <v>1954</v>
      </c>
    </row>
    <row r="152" spans="2:65" s="1" customFormat="1" ht="37.9" customHeight="1" x14ac:dyDescent="0.2">
      <c r="B152" s="50"/>
      <c r="C152" s="143" t="s">
        <v>1230</v>
      </c>
      <c r="D152" s="143" t="s">
        <v>248</v>
      </c>
      <c r="E152" s="144" t="s">
        <v>1955</v>
      </c>
      <c r="F152" s="145" t="s">
        <v>1899</v>
      </c>
      <c r="G152" s="146" t="s">
        <v>1809</v>
      </c>
      <c r="H152" s="147">
        <v>1</v>
      </c>
      <c r="I152" s="27"/>
      <c r="J152" s="148">
        <f t="shared" si="0"/>
        <v>0</v>
      </c>
      <c r="K152" s="145" t="s">
        <v>1</v>
      </c>
      <c r="L152" s="50"/>
      <c r="M152" s="149" t="s">
        <v>1</v>
      </c>
      <c r="N152" s="150" t="s">
        <v>42</v>
      </c>
      <c r="P152" s="151">
        <f t="shared" si="1"/>
        <v>0</v>
      </c>
      <c r="Q152" s="151">
        <v>0</v>
      </c>
      <c r="R152" s="151">
        <f t="shared" si="2"/>
        <v>0</v>
      </c>
      <c r="S152" s="151">
        <v>0</v>
      </c>
      <c r="T152" s="152">
        <f t="shared" si="3"/>
        <v>0</v>
      </c>
      <c r="AR152" s="28" t="s">
        <v>253</v>
      </c>
      <c r="AT152" s="28" t="s">
        <v>248</v>
      </c>
      <c r="AU152" s="28" t="s">
        <v>263</v>
      </c>
      <c r="AY152" s="17" t="s">
        <v>246</v>
      </c>
      <c r="BE152" s="29">
        <f t="shared" si="4"/>
        <v>0</v>
      </c>
      <c r="BF152" s="29">
        <f t="shared" si="5"/>
        <v>0</v>
      </c>
      <c r="BG152" s="29">
        <f t="shared" si="6"/>
        <v>0</v>
      </c>
      <c r="BH152" s="29">
        <f t="shared" si="7"/>
        <v>0</v>
      </c>
      <c r="BI152" s="29">
        <f t="shared" si="8"/>
        <v>0</v>
      </c>
      <c r="BJ152" s="17" t="s">
        <v>8</v>
      </c>
      <c r="BK152" s="29">
        <f t="shared" si="9"/>
        <v>0</v>
      </c>
      <c r="BL152" s="17" t="s">
        <v>253</v>
      </c>
      <c r="BM152" s="28" t="s">
        <v>1956</v>
      </c>
    </row>
    <row r="153" spans="2:65" s="1" customFormat="1" ht="33" customHeight="1" x14ac:dyDescent="0.2">
      <c r="B153" s="50"/>
      <c r="C153" s="143" t="s">
        <v>1235</v>
      </c>
      <c r="D153" s="143" t="s">
        <v>248</v>
      </c>
      <c r="E153" s="144" t="s">
        <v>1957</v>
      </c>
      <c r="F153" s="145" t="s">
        <v>2681</v>
      </c>
      <c r="G153" s="146" t="s">
        <v>1809</v>
      </c>
      <c r="H153" s="147">
        <v>2</v>
      </c>
      <c r="I153" s="27"/>
      <c r="J153" s="148">
        <f t="shared" si="0"/>
        <v>0</v>
      </c>
      <c r="K153" s="145" t="s">
        <v>1</v>
      </c>
      <c r="L153" s="50"/>
      <c r="M153" s="149" t="s">
        <v>1</v>
      </c>
      <c r="N153" s="150" t="s">
        <v>42</v>
      </c>
      <c r="P153" s="151">
        <f t="shared" si="1"/>
        <v>0</v>
      </c>
      <c r="Q153" s="151">
        <v>0</v>
      </c>
      <c r="R153" s="151">
        <f t="shared" si="2"/>
        <v>0</v>
      </c>
      <c r="S153" s="151">
        <v>0</v>
      </c>
      <c r="T153" s="152">
        <f t="shared" si="3"/>
        <v>0</v>
      </c>
      <c r="AR153" s="28" t="s">
        <v>253</v>
      </c>
      <c r="AT153" s="28" t="s">
        <v>248</v>
      </c>
      <c r="AU153" s="28" t="s">
        <v>263</v>
      </c>
      <c r="AY153" s="17" t="s">
        <v>246</v>
      </c>
      <c r="BE153" s="29">
        <f t="shared" si="4"/>
        <v>0</v>
      </c>
      <c r="BF153" s="29">
        <f t="shared" si="5"/>
        <v>0</v>
      </c>
      <c r="BG153" s="29">
        <f t="shared" si="6"/>
        <v>0</v>
      </c>
      <c r="BH153" s="29">
        <f t="shared" si="7"/>
        <v>0</v>
      </c>
      <c r="BI153" s="29">
        <f t="shared" si="8"/>
        <v>0</v>
      </c>
      <c r="BJ153" s="17" t="s">
        <v>8</v>
      </c>
      <c r="BK153" s="29">
        <f t="shared" si="9"/>
        <v>0</v>
      </c>
      <c r="BL153" s="17" t="s">
        <v>253</v>
      </c>
      <c r="BM153" s="28" t="s">
        <v>1958</v>
      </c>
    </row>
    <row r="154" spans="2:65" s="1" customFormat="1" ht="39.950000000000003" customHeight="1" x14ac:dyDescent="0.2">
      <c r="B154" s="50"/>
      <c r="C154" s="143" t="s">
        <v>1239</v>
      </c>
      <c r="D154" s="143" t="s">
        <v>248</v>
      </c>
      <c r="E154" s="144" t="s">
        <v>1959</v>
      </c>
      <c r="F154" s="145" t="s">
        <v>2684</v>
      </c>
      <c r="G154" s="146" t="s">
        <v>1809</v>
      </c>
      <c r="H154" s="147">
        <v>6</v>
      </c>
      <c r="I154" s="27"/>
      <c r="J154" s="148">
        <f t="shared" si="0"/>
        <v>0</v>
      </c>
      <c r="K154" s="145" t="s">
        <v>1</v>
      </c>
      <c r="L154" s="50"/>
      <c r="M154" s="149" t="s">
        <v>1</v>
      </c>
      <c r="N154" s="150" t="s">
        <v>42</v>
      </c>
      <c r="P154" s="151">
        <f t="shared" si="1"/>
        <v>0</v>
      </c>
      <c r="Q154" s="151">
        <v>0</v>
      </c>
      <c r="R154" s="151">
        <f t="shared" si="2"/>
        <v>0</v>
      </c>
      <c r="S154" s="151">
        <v>0</v>
      </c>
      <c r="T154" s="152">
        <f t="shared" si="3"/>
        <v>0</v>
      </c>
      <c r="AR154" s="28" t="s">
        <v>253</v>
      </c>
      <c r="AT154" s="28" t="s">
        <v>248</v>
      </c>
      <c r="AU154" s="28" t="s">
        <v>263</v>
      </c>
      <c r="AY154" s="17" t="s">
        <v>246</v>
      </c>
      <c r="BE154" s="29">
        <f t="shared" si="4"/>
        <v>0</v>
      </c>
      <c r="BF154" s="29">
        <f t="shared" si="5"/>
        <v>0</v>
      </c>
      <c r="BG154" s="29">
        <f t="shared" si="6"/>
        <v>0</v>
      </c>
      <c r="BH154" s="29">
        <f t="shared" si="7"/>
        <v>0</v>
      </c>
      <c r="BI154" s="29">
        <f t="shared" si="8"/>
        <v>0</v>
      </c>
      <c r="BJ154" s="17" t="s">
        <v>8</v>
      </c>
      <c r="BK154" s="29">
        <f t="shared" si="9"/>
        <v>0</v>
      </c>
      <c r="BL154" s="17" t="s">
        <v>253</v>
      </c>
      <c r="BM154" s="28" t="s">
        <v>1960</v>
      </c>
    </row>
    <row r="155" spans="2:65" s="1" customFormat="1" ht="39.950000000000003" customHeight="1" x14ac:dyDescent="0.2">
      <c r="B155" s="50"/>
      <c r="C155" s="143" t="s">
        <v>1244</v>
      </c>
      <c r="D155" s="143" t="s">
        <v>248</v>
      </c>
      <c r="E155" s="144" t="s">
        <v>1961</v>
      </c>
      <c r="F155" s="145" t="s">
        <v>2685</v>
      </c>
      <c r="G155" s="146" t="s">
        <v>1809</v>
      </c>
      <c r="H155" s="147">
        <v>4</v>
      </c>
      <c r="I155" s="27"/>
      <c r="J155" s="148">
        <f t="shared" si="0"/>
        <v>0</v>
      </c>
      <c r="K155" s="145" t="s">
        <v>1</v>
      </c>
      <c r="L155" s="50"/>
      <c r="M155" s="149" t="s">
        <v>1</v>
      </c>
      <c r="N155" s="150" t="s">
        <v>42</v>
      </c>
      <c r="P155" s="151">
        <f t="shared" si="1"/>
        <v>0</v>
      </c>
      <c r="Q155" s="151">
        <v>0</v>
      </c>
      <c r="R155" s="151">
        <f t="shared" si="2"/>
        <v>0</v>
      </c>
      <c r="S155" s="151">
        <v>0</v>
      </c>
      <c r="T155" s="152">
        <f t="shared" si="3"/>
        <v>0</v>
      </c>
      <c r="AR155" s="28" t="s">
        <v>253</v>
      </c>
      <c r="AT155" s="28" t="s">
        <v>248</v>
      </c>
      <c r="AU155" s="28" t="s">
        <v>263</v>
      </c>
      <c r="AY155" s="17" t="s">
        <v>246</v>
      </c>
      <c r="BE155" s="29">
        <f t="shared" si="4"/>
        <v>0</v>
      </c>
      <c r="BF155" s="29">
        <f t="shared" si="5"/>
        <v>0</v>
      </c>
      <c r="BG155" s="29">
        <f t="shared" si="6"/>
        <v>0</v>
      </c>
      <c r="BH155" s="29">
        <f t="shared" si="7"/>
        <v>0</v>
      </c>
      <c r="BI155" s="29">
        <f t="shared" si="8"/>
        <v>0</v>
      </c>
      <c r="BJ155" s="17" t="s">
        <v>8</v>
      </c>
      <c r="BK155" s="29">
        <f t="shared" si="9"/>
        <v>0</v>
      </c>
      <c r="BL155" s="17" t="s">
        <v>253</v>
      </c>
      <c r="BM155" s="28" t="s">
        <v>1962</v>
      </c>
    </row>
    <row r="156" spans="2:65" s="1" customFormat="1" ht="16.5" customHeight="1" x14ac:dyDescent="0.2">
      <c r="B156" s="50"/>
      <c r="C156" s="143" t="s">
        <v>1250</v>
      </c>
      <c r="D156" s="143" t="s">
        <v>248</v>
      </c>
      <c r="E156" s="144" t="s">
        <v>1963</v>
      </c>
      <c r="F156" s="145" t="s">
        <v>1908</v>
      </c>
      <c r="G156" s="146" t="s">
        <v>1809</v>
      </c>
      <c r="H156" s="147">
        <v>2</v>
      </c>
      <c r="I156" s="27"/>
      <c r="J156" s="148">
        <f t="shared" si="0"/>
        <v>0</v>
      </c>
      <c r="K156" s="145" t="s">
        <v>1</v>
      </c>
      <c r="L156" s="50"/>
      <c r="M156" s="149" t="s">
        <v>1</v>
      </c>
      <c r="N156" s="150" t="s">
        <v>42</v>
      </c>
      <c r="P156" s="151">
        <f t="shared" si="1"/>
        <v>0</v>
      </c>
      <c r="Q156" s="151">
        <v>0</v>
      </c>
      <c r="R156" s="151">
        <f t="shared" si="2"/>
        <v>0</v>
      </c>
      <c r="S156" s="151">
        <v>0</v>
      </c>
      <c r="T156" s="152">
        <f t="shared" si="3"/>
        <v>0</v>
      </c>
      <c r="AR156" s="28" t="s">
        <v>253</v>
      </c>
      <c r="AT156" s="28" t="s">
        <v>248</v>
      </c>
      <c r="AU156" s="28" t="s">
        <v>263</v>
      </c>
      <c r="AY156" s="17" t="s">
        <v>246</v>
      </c>
      <c r="BE156" s="29">
        <f t="shared" si="4"/>
        <v>0</v>
      </c>
      <c r="BF156" s="29">
        <f t="shared" si="5"/>
        <v>0</v>
      </c>
      <c r="BG156" s="29">
        <f t="shared" si="6"/>
        <v>0</v>
      </c>
      <c r="BH156" s="29">
        <f t="shared" si="7"/>
        <v>0</v>
      </c>
      <c r="BI156" s="29">
        <f t="shared" si="8"/>
        <v>0</v>
      </c>
      <c r="BJ156" s="17" t="s">
        <v>8</v>
      </c>
      <c r="BK156" s="29">
        <f t="shared" si="9"/>
        <v>0</v>
      </c>
      <c r="BL156" s="17" t="s">
        <v>253</v>
      </c>
      <c r="BM156" s="28" t="s">
        <v>1964</v>
      </c>
    </row>
    <row r="157" spans="2:65" s="1" customFormat="1" ht="16.5" customHeight="1" x14ac:dyDescent="0.2">
      <c r="B157" s="50"/>
      <c r="C157" s="143" t="s">
        <v>1258</v>
      </c>
      <c r="D157" s="143" t="s">
        <v>248</v>
      </c>
      <c r="E157" s="144" t="s">
        <v>1965</v>
      </c>
      <c r="F157" s="145" t="s">
        <v>1911</v>
      </c>
      <c r="G157" s="146" t="s">
        <v>1809</v>
      </c>
      <c r="H157" s="147">
        <v>2</v>
      </c>
      <c r="I157" s="27"/>
      <c r="J157" s="148">
        <f t="shared" si="0"/>
        <v>0</v>
      </c>
      <c r="K157" s="145" t="s">
        <v>1</v>
      </c>
      <c r="L157" s="50"/>
      <c r="M157" s="149" t="s">
        <v>1</v>
      </c>
      <c r="N157" s="150" t="s">
        <v>42</v>
      </c>
      <c r="P157" s="151">
        <f t="shared" si="1"/>
        <v>0</v>
      </c>
      <c r="Q157" s="151">
        <v>0</v>
      </c>
      <c r="R157" s="151">
        <f t="shared" si="2"/>
        <v>0</v>
      </c>
      <c r="S157" s="151">
        <v>0</v>
      </c>
      <c r="T157" s="152">
        <f t="shared" si="3"/>
        <v>0</v>
      </c>
      <c r="AR157" s="28" t="s">
        <v>253</v>
      </c>
      <c r="AT157" s="28" t="s">
        <v>248</v>
      </c>
      <c r="AU157" s="28" t="s">
        <v>263</v>
      </c>
      <c r="AY157" s="17" t="s">
        <v>246</v>
      </c>
      <c r="BE157" s="29">
        <f t="shared" si="4"/>
        <v>0</v>
      </c>
      <c r="BF157" s="29">
        <f t="shared" si="5"/>
        <v>0</v>
      </c>
      <c r="BG157" s="29">
        <f t="shared" si="6"/>
        <v>0</v>
      </c>
      <c r="BH157" s="29">
        <f t="shared" si="7"/>
        <v>0</v>
      </c>
      <c r="BI157" s="29">
        <f t="shared" si="8"/>
        <v>0</v>
      </c>
      <c r="BJ157" s="17" t="s">
        <v>8</v>
      </c>
      <c r="BK157" s="29">
        <f t="shared" si="9"/>
        <v>0</v>
      </c>
      <c r="BL157" s="17" t="s">
        <v>253</v>
      </c>
      <c r="BM157" s="28" t="s">
        <v>1966</v>
      </c>
    </row>
    <row r="158" spans="2:65" s="1" customFormat="1" ht="33" customHeight="1" x14ac:dyDescent="0.2">
      <c r="B158" s="50"/>
      <c r="C158" s="143" t="s">
        <v>1266</v>
      </c>
      <c r="D158" s="143" t="s">
        <v>248</v>
      </c>
      <c r="E158" s="144" t="s">
        <v>1967</v>
      </c>
      <c r="F158" s="145" t="s">
        <v>2682</v>
      </c>
      <c r="G158" s="146" t="s">
        <v>1809</v>
      </c>
      <c r="H158" s="147">
        <v>1</v>
      </c>
      <c r="I158" s="27"/>
      <c r="J158" s="148">
        <f t="shared" si="0"/>
        <v>0</v>
      </c>
      <c r="K158" s="145" t="s">
        <v>1</v>
      </c>
      <c r="L158" s="50"/>
      <c r="M158" s="149" t="s">
        <v>1</v>
      </c>
      <c r="N158" s="150" t="s">
        <v>42</v>
      </c>
      <c r="P158" s="151">
        <f t="shared" si="1"/>
        <v>0</v>
      </c>
      <c r="Q158" s="151">
        <v>0</v>
      </c>
      <c r="R158" s="151">
        <f t="shared" si="2"/>
        <v>0</v>
      </c>
      <c r="S158" s="151">
        <v>0</v>
      </c>
      <c r="T158" s="152">
        <f t="shared" si="3"/>
        <v>0</v>
      </c>
      <c r="AR158" s="28" t="s">
        <v>253</v>
      </c>
      <c r="AT158" s="28" t="s">
        <v>248</v>
      </c>
      <c r="AU158" s="28" t="s">
        <v>263</v>
      </c>
      <c r="AY158" s="17" t="s">
        <v>246</v>
      </c>
      <c r="BE158" s="29">
        <f t="shared" si="4"/>
        <v>0</v>
      </c>
      <c r="BF158" s="29">
        <f t="shared" si="5"/>
        <v>0</v>
      </c>
      <c r="BG158" s="29">
        <f t="shared" si="6"/>
        <v>0</v>
      </c>
      <c r="BH158" s="29">
        <f t="shared" si="7"/>
        <v>0</v>
      </c>
      <c r="BI158" s="29">
        <f t="shared" si="8"/>
        <v>0</v>
      </c>
      <c r="BJ158" s="17" t="s">
        <v>8</v>
      </c>
      <c r="BK158" s="29">
        <f t="shared" si="9"/>
        <v>0</v>
      </c>
      <c r="BL158" s="17" t="s">
        <v>253</v>
      </c>
      <c r="BM158" s="28" t="s">
        <v>1968</v>
      </c>
    </row>
    <row r="159" spans="2:65" s="1" customFormat="1" ht="16.5" customHeight="1" x14ac:dyDescent="0.2">
      <c r="B159" s="50"/>
      <c r="C159" s="143" t="s">
        <v>1274</v>
      </c>
      <c r="D159" s="143" t="s">
        <v>248</v>
      </c>
      <c r="E159" s="144" t="s">
        <v>1969</v>
      </c>
      <c r="F159" s="145" t="s">
        <v>1919</v>
      </c>
      <c r="G159" s="146" t="s">
        <v>1809</v>
      </c>
      <c r="H159" s="147">
        <v>2</v>
      </c>
      <c r="I159" s="27"/>
      <c r="J159" s="148">
        <f t="shared" si="0"/>
        <v>0</v>
      </c>
      <c r="K159" s="145" t="s">
        <v>1</v>
      </c>
      <c r="L159" s="50"/>
      <c r="M159" s="149" t="s">
        <v>1</v>
      </c>
      <c r="N159" s="150" t="s">
        <v>42</v>
      </c>
      <c r="P159" s="151">
        <f t="shared" si="1"/>
        <v>0</v>
      </c>
      <c r="Q159" s="151">
        <v>0</v>
      </c>
      <c r="R159" s="151">
        <f t="shared" si="2"/>
        <v>0</v>
      </c>
      <c r="S159" s="151">
        <v>0</v>
      </c>
      <c r="T159" s="152">
        <f t="shared" si="3"/>
        <v>0</v>
      </c>
      <c r="AR159" s="28" t="s">
        <v>253</v>
      </c>
      <c r="AT159" s="28" t="s">
        <v>248</v>
      </c>
      <c r="AU159" s="28" t="s">
        <v>263</v>
      </c>
      <c r="AY159" s="17" t="s">
        <v>246</v>
      </c>
      <c r="BE159" s="29">
        <f t="shared" si="4"/>
        <v>0</v>
      </c>
      <c r="BF159" s="29">
        <f t="shared" si="5"/>
        <v>0</v>
      </c>
      <c r="BG159" s="29">
        <f t="shared" si="6"/>
        <v>0</v>
      </c>
      <c r="BH159" s="29">
        <f t="shared" si="7"/>
        <v>0</v>
      </c>
      <c r="BI159" s="29">
        <f t="shared" si="8"/>
        <v>0</v>
      </c>
      <c r="BJ159" s="17" t="s">
        <v>8</v>
      </c>
      <c r="BK159" s="29">
        <f t="shared" si="9"/>
        <v>0</v>
      </c>
      <c r="BL159" s="17" t="s">
        <v>253</v>
      </c>
      <c r="BM159" s="28" t="s">
        <v>1970</v>
      </c>
    </row>
    <row r="160" spans="2:65" s="11" customFormat="1" ht="20.85" customHeight="1" x14ac:dyDescent="0.2">
      <c r="B160" s="135"/>
      <c r="D160" s="24" t="s">
        <v>76</v>
      </c>
      <c r="E160" s="141" t="s">
        <v>1971</v>
      </c>
      <c r="F160" s="141" t="s">
        <v>1972</v>
      </c>
      <c r="J160" s="142">
        <f>BK160</f>
        <v>0</v>
      </c>
      <c r="L160" s="135"/>
      <c r="M160" s="138"/>
      <c r="P160" s="139">
        <f>SUM(P161:P166)</f>
        <v>0</v>
      </c>
      <c r="R160" s="139">
        <f>SUM(R161:R166)</f>
        <v>0</v>
      </c>
      <c r="T160" s="140">
        <f>SUM(T161:T166)</f>
        <v>0</v>
      </c>
      <c r="AR160" s="24" t="s">
        <v>8</v>
      </c>
      <c r="AT160" s="25" t="s">
        <v>76</v>
      </c>
      <c r="AU160" s="25" t="s">
        <v>86</v>
      </c>
      <c r="AY160" s="24" t="s">
        <v>246</v>
      </c>
      <c r="BK160" s="26">
        <f>SUM(BK161:BK166)</f>
        <v>0</v>
      </c>
    </row>
    <row r="161" spans="2:65" s="1" customFormat="1" ht="16.5" customHeight="1" x14ac:dyDescent="0.2">
      <c r="B161" s="50"/>
      <c r="C161" s="169" t="s">
        <v>1282</v>
      </c>
      <c r="D161" s="169" t="s">
        <v>643</v>
      </c>
      <c r="E161" s="170" t="s">
        <v>1973</v>
      </c>
      <c r="F161" s="171" t="s">
        <v>1974</v>
      </c>
      <c r="G161" s="172" t="s">
        <v>1809</v>
      </c>
      <c r="H161" s="173">
        <v>3</v>
      </c>
      <c r="I161" s="34"/>
      <c r="J161" s="174">
        <f t="shared" ref="J161:J166" si="10">ROUND(I161*H161,0)</f>
        <v>0</v>
      </c>
      <c r="K161" s="171" t="s">
        <v>1</v>
      </c>
      <c r="L161" s="175"/>
      <c r="M161" s="176" t="s">
        <v>1</v>
      </c>
      <c r="N161" s="177" t="s">
        <v>42</v>
      </c>
      <c r="P161" s="151">
        <f t="shared" ref="P161:P166" si="11">O161*H161</f>
        <v>0</v>
      </c>
      <c r="Q161" s="151">
        <v>0</v>
      </c>
      <c r="R161" s="151">
        <f t="shared" ref="R161:R166" si="12">Q161*H161</f>
        <v>0</v>
      </c>
      <c r="S161" s="151">
        <v>0</v>
      </c>
      <c r="T161" s="152">
        <f t="shared" ref="T161:T166" si="13">S161*H161</f>
        <v>0</v>
      </c>
      <c r="AR161" s="28" t="s">
        <v>302</v>
      </c>
      <c r="AT161" s="28" t="s">
        <v>643</v>
      </c>
      <c r="AU161" s="28" t="s">
        <v>263</v>
      </c>
      <c r="AY161" s="17" t="s">
        <v>246</v>
      </c>
      <c r="BE161" s="29">
        <f t="shared" ref="BE161:BE166" si="14">IF(N161="základní",J161,0)</f>
        <v>0</v>
      </c>
      <c r="BF161" s="29">
        <f t="shared" ref="BF161:BF166" si="15">IF(N161="snížená",J161,0)</f>
        <v>0</v>
      </c>
      <c r="BG161" s="29">
        <f t="shared" ref="BG161:BG166" si="16">IF(N161="zákl. přenesená",J161,0)</f>
        <v>0</v>
      </c>
      <c r="BH161" s="29">
        <f t="shared" ref="BH161:BH166" si="17">IF(N161="sníž. přenesená",J161,0)</f>
        <v>0</v>
      </c>
      <c r="BI161" s="29">
        <f t="shared" ref="BI161:BI166" si="18">IF(N161="nulová",J161,0)</f>
        <v>0</v>
      </c>
      <c r="BJ161" s="17" t="s">
        <v>8</v>
      </c>
      <c r="BK161" s="29">
        <f t="shared" ref="BK161:BK166" si="19">ROUND(I161*H161,0)</f>
        <v>0</v>
      </c>
      <c r="BL161" s="17" t="s">
        <v>253</v>
      </c>
      <c r="BM161" s="28" t="s">
        <v>1975</v>
      </c>
    </row>
    <row r="162" spans="2:65" s="1" customFormat="1" ht="24.2" customHeight="1" x14ac:dyDescent="0.2">
      <c r="B162" s="50"/>
      <c r="C162" s="169" t="s">
        <v>1286</v>
      </c>
      <c r="D162" s="169" t="s">
        <v>643</v>
      </c>
      <c r="E162" s="170" t="s">
        <v>1976</v>
      </c>
      <c r="F162" s="171" t="s">
        <v>1977</v>
      </c>
      <c r="G162" s="172" t="s">
        <v>274</v>
      </c>
      <c r="H162" s="173">
        <v>200</v>
      </c>
      <c r="I162" s="34"/>
      <c r="J162" s="174">
        <f t="shared" si="10"/>
        <v>0</v>
      </c>
      <c r="K162" s="171" t="s">
        <v>1</v>
      </c>
      <c r="L162" s="175"/>
      <c r="M162" s="176" t="s">
        <v>1</v>
      </c>
      <c r="N162" s="177" t="s">
        <v>42</v>
      </c>
      <c r="P162" s="151">
        <f t="shared" si="11"/>
        <v>0</v>
      </c>
      <c r="Q162" s="151">
        <v>0</v>
      </c>
      <c r="R162" s="151">
        <f t="shared" si="12"/>
        <v>0</v>
      </c>
      <c r="S162" s="151">
        <v>0</v>
      </c>
      <c r="T162" s="152">
        <f t="shared" si="13"/>
        <v>0</v>
      </c>
      <c r="AR162" s="28" t="s">
        <v>302</v>
      </c>
      <c r="AT162" s="28" t="s">
        <v>643</v>
      </c>
      <c r="AU162" s="28" t="s">
        <v>263</v>
      </c>
      <c r="AY162" s="17" t="s">
        <v>246</v>
      </c>
      <c r="BE162" s="29">
        <f t="shared" si="14"/>
        <v>0</v>
      </c>
      <c r="BF162" s="29">
        <f t="shared" si="15"/>
        <v>0</v>
      </c>
      <c r="BG162" s="29">
        <f t="shared" si="16"/>
        <v>0</v>
      </c>
      <c r="BH162" s="29">
        <f t="shared" si="17"/>
        <v>0</v>
      </c>
      <c r="BI162" s="29">
        <f t="shared" si="18"/>
        <v>0</v>
      </c>
      <c r="BJ162" s="17" t="s">
        <v>8</v>
      </c>
      <c r="BK162" s="29">
        <f t="shared" si="19"/>
        <v>0</v>
      </c>
      <c r="BL162" s="17" t="s">
        <v>253</v>
      </c>
      <c r="BM162" s="28" t="s">
        <v>1978</v>
      </c>
    </row>
    <row r="163" spans="2:65" s="1" customFormat="1" ht="16.5" customHeight="1" x14ac:dyDescent="0.2">
      <c r="B163" s="50"/>
      <c r="C163" s="169" t="s">
        <v>1290</v>
      </c>
      <c r="D163" s="169" t="s">
        <v>643</v>
      </c>
      <c r="E163" s="170" t="s">
        <v>1979</v>
      </c>
      <c r="F163" s="171" t="s">
        <v>1980</v>
      </c>
      <c r="G163" s="172" t="s">
        <v>1788</v>
      </c>
      <c r="H163" s="173">
        <v>1</v>
      </c>
      <c r="I163" s="34"/>
      <c r="J163" s="174">
        <f t="shared" si="10"/>
        <v>0</v>
      </c>
      <c r="K163" s="171" t="s">
        <v>1</v>
      </c>
      <c r="L163" s="175"/>
      <c r="M163" s="176" t="s">
        <v>1</v>
      </c>
      <c r="N163" s="177" t="s">
        <v>42</v>
      </c>
      <c r="P163" s="151">
        <f t="shared" si="11"/>
        <v>0</v>
      </c>
      <c r="Q163" s="151">
        <v>0</v>
      </c>
      <c r="R163" s="151">
        <f t="shared" si="12"/>
        <v>0</v>
      </c>
      <c r="S163" s="151">
        <v>0</v>
      </c>
      <c r="T163" s="152">
        <f t="shared" si="13"/>
        <v>0</v>
      </c>
      <c r="AR163" s="28" t="s">
        <v>302</v>
      </c>
      <c r="AT163" s="28" t="s">
        <v>643</v>
      </c>
      <c r="AU163" s="28" t="s">
        <v>263</v>
      </c>
      <c r="AY163" s="17" t="s">
        <v>246</v>
      </c>
      <c r="BE163" s="29">
        <f t="shared" si="14"/>
        <v>0</v>
      </c>
      <c r="BF163" s="29">
        <f t="shared" si="15"/>
        <v>0</v>
      </c>
      <c r="BG163" s="29">
        <f t="shared" si="16"/>
        <v>0</v>
      </c>
      <c r="BH163" s="29">
        <f t="shared" si="17"/>
        <v>0</v>
      </c>
      <c r="BI163" s="29">
        <f t="shared" si="18"/>
        <v>0</v>
      </c>
      <c r="BJ163" s="17" t="s">
        <v>8</v>
      </c>
      <c r="BK163" s="29">
        <f t="shared" si="19"/>
        <v>0</v>
      </c>
      <c r="BL163" s="17" t="s">
        <v>253</v>
      </c>
      <c r="BM163" s="28" t="s">
        <v>1981</v>
      </c>
    </row>
    <row r="164" spans="2:65" s="1" customFormat="1" ht="24.2" customHeight="1" x14ac:dyDescent="0.2">
      <c r="B164" s="50"/>
      <c r="C164" s="169" t="s">
        <v>1295</v>
      </c>
      <c r="D164" s="169" t="s">
        <v>643</v>
      </c>
      <c r="E164" s="170" t="s">
        <v>1982</v>
      </c>
      <c r="F164" s="171" t="s">
        <v>1983</v>
      </c>
      <c r="G164" s="172" t="s">
        <v>1788</v>
      </c>
      <c r="H164" s="173">
        <v>1</v>
      </c>
      <c r="I164" s="34"/>
      <c r="J164" s="174">
        <f t="shared" si="10"/>
        <v>0</v>
      </c>
      <c r="K164" s="171" t="s">
        <v>1</v>
      </c>
      <c r="L164" s="175"/>
      <c r="M164" s="176" t="s">
        <v>1</v>
      </c>
      <c r="N164" s="177" t="s">
        <v>42</v>
      </c>
      <c r="P164" s="151">
        <f t="shared" si="11"/>
        <v>0</v>
      </c>
      <c r="Q164" s="151">
        <v>0</v>
      </c>
      <c r="R164" s="151">
        <f t="shared" si="12"/>
        <v>0</v>
      </c>
      <c r="S164" s="151">
        <v>0</v>
      </c>
      <c r="T164" s="152">
        <f t="shared" si="13"/>
        <v>0</v>
      </c>
      <c r="AR164" s="28" t="s">
        <v>302</v>
      </c>
      <c r="AT164" s="28" t="s">
        <v>643</v>
      </c>
      <c r="AU164" s="28" t="s">
        <v>263</v>
      </c>
      <c r="AY164" s="17" t="s">
        <v>246</v>
      </c>
      <c r="BE164" s="29">
        <f t="shared" si="14"/>
        <v>0</v>
      </c>
      <c r="BF164" s="29">
        <f t="shared" si="15"/>
        <v>0</v>
      </c>
      <c r="BG164" s="29">
        <f t="shared" si="16"/>
        <v>0</v>
      </c>
      <c r="BH164" s="29">
        <f t="shared" si="17"/>
        <v>0</v>
      </c>
      <c r="BI164" s="29">
        <f t="shared" si="18"/>
        <v>0</v>
      </c>
      <c r="BJ164" s="17" t="s">
        <v>8</v>
      </c>
      <c r="BK164" s="29">
        <f t="shared" si="19"/>
        <v>0</v>
      </c>
      <c r="BL164" s="17" t="s">
        <v>253</v>
      </c>
      <c r="BM164" s="28" t="s">
        <v>1984</v>
      </c>
    </row>
    <row r="165" spans="2:65" s="1" customFormat="1" ht="16.5" customHeight="1" x14ac:dyDescent="0.2">
      <c r="B165" s="50"/>
      <c r="C165" s="143" t="s">
        <v>1302</v>
      </c>
      <c r="D165" s="143" t="s">
        <v>248</v>
      </c>
      <c r="E165" s="144" t="s">
        <v>1985</v>
      </c>
      <c r="F165" s="145" t="s">
        <v>1974</v>
      </c>
      <c r="G165" s="146" t="s">
        <v>1809</v>
      </c>
      <c r="H165" s="147">
        <v>3</v>
      </c>
      <c r="I165" s="27"/>
      <c r="J165" s="148">
        <f t="shared" si="10"/>
        <v>0</v>
      </c>
      <c r="K165" s="145" t="s">
        <v>1</v>
      </c>
      <c r="L165" s="50"/>
      <c r="M165" s="149" t="s">
        <v>1</v>
      </c>
      <c r="N165" s="150" t="s">
        <v>42</v>
      </c>
      <c r="P165" s="151">
        <f t="shared" si="11"/>
        <v>0</v>
      </c>
      <c r="Q165" s="151">
        <v>0</v>
      </c>
      <c r="R165" s="151">
        <f t="shared" si="12"/>
        <v>0</v>
      </c>
      <c r="S165" s="151">
        <v>0</v>
      </c>
      <c r="T165" s="152">
        <f t="shared" si="13"/>
        <v>0</v>
      </c>
      <c r="AR165" s="28" t="s">
        <v>253</v>
      </c>
      <c r="AT165" s="28" t="s">
        <v>248</v>
      </c>
      <c r="AU165" s="28" t="s">
        <v>263</v>
      </c>
      <c r="AY165" s="17" t="s">
        <v>246</v>
      </c>
      <c r="BE165" s="29">
        <f t="shared" si="14"/>
        <v>0</v>
      </c>
      <c r="BF165" s="29">
        <f t="shared" si="15"/>
        <v>0</v>
      </c>
      <c r="BG165" s="29">
        <f t="shared" si="16"/>
        <v>0</v>
      </c>
      <c r="BH165" s="29">
        <f t="shared" si="17"/>
        <v>0</v>
      </c>
      <c r="BI165" s="29">
        <f t="shared" si="18"/>
        <v>0</v>
      </c>
      <c r="BJ165" s="17" t="s">
        <v>8</v>
      </c>
      <c r="BK165" s="29">
        <f t="shared" si="19"/>
        <v>0</v>
      </c>
      <c r="BL165" s="17" t="s">
        <v>253</v>
      </c>
      <c r="BM165" s="28" t="s">
        <v>1986</v>
      </c>
    </row>
    <row r="166" spans="2:65" s="1" customFormat="1" ht="24.2" customHeight="1" x14ac:dyDescent="0.2">
      <c r="B166" s="50"/>
      <c r="C166" s="143" t="s">
        <v>1306</v>
      </c>
      <c r="D166" s="143" t="s">
        <v>248</v>
      </c>
      <c r="E166" s="144" t="s">
        <v>1987</v>
      </c>
      <c r="F166" s="145" t="s">
        <v>1977</v>
      </c>
      <c r="G166" s="146" t="s">
        <v>274</v>
      </c>
      <c r="H166" s="147">
        <v>200</v>
      </c>
      <c r="I166" s="27"/>
      <c r="J166" s="148">
        <f t="shared" si="10"/>
        <v>0</v>
      </c>
      <c r="K166" s="145" t="s">
        <v>1</v>
      </c>
      <c r="L166" s="50"/>
      <c r="M166" s="149" t="s">
        <v>1</v>
      </c>
      <c r="N166" s="150" t="s">
        <v>42</v>
      </c>
      <c r="P166" s="151">
        <f t="shared" si="11"/>
        <v>0</v>
      </c>
      <c r="Q166" s="151">
        <v>0</v>
      </c>
      <c r="R166" s="151">
        <f t="shared" si="12"/>
        <v>0</v>
      </c>
      <c r="S166" s="151">
        <v>0</v>
      </c>
      <c r="T166" s="152">
        <f t="shared" si="13"/>
        <v>0</v>
      </c>
      <c r="AR166" s="28" t="s">
        <v>253</v>
      </c>
      <c r="AT166" s="28" t="s">
        <v>248</v>
      </c>
      <c r="AU166" s="28" t="s">
        <v>263</v>
      </c>
      <c r="AY166" s="17" t="s">
        <v>246</v>
      </c>
      <c r="BE166" s="29">
        <f t="shared" si="14"/>
        <v>0</v>
      </c>
      <c r="BF166" s="29">
        <f t="shared" si="15"/>
        <v>0</v>
      </c>
      <c r="BG166" s="29">
        <f t="shared" si="16"/>
        <v>0</v>
      </c>
      <c r="BH166" s="29">
        <f t="shared" si="17"/>
        <v>0</v>
      </c>
      <c r="BI166" s="29">
        <f t="shared" si="18"/>
        <v>0</v>
      </c>
      <c r="BJ166" s="17" t="s">
        <v>8</v>
      </c>
      <c r="BK166" s="29">
        <f t="shared" si="19"/>
        <v>0</v>
      </c>
      <c r="BL166" s="17" t="s">
        <v>253</v>
      </c>
      <c r="BM166" s="28" t="s">
        <v>1988</v>
      </c>
    </row>
    <row r="167" spans="2:65" s="11" customFormat="1" ht="20.85" customHeight="1" x14ac:dyDescent="0.2">
      <c r="B167" s="135"/>
      <c r="D167" s="24" t="s">
        <v>76</v>
      </c>
      <c r="E167" s="141" t="s">
        <v>1989</v>
      </c>
      <c r="F167" s="141" t="s">
        <v>1990</v>
      </c>
      <c r="J167" s="142">
        <f>BK167</f>
        <v>0</v>
      </c>
      <c r="L167" s="135"/>
      <c r="M167" s="138"/>
      <c r="P167" s="139">
        <f>SUM(P168:P172)</f>
        <v>0</v>
      </c>
      <c r="R167" s="139">
        <f>SUM(R168:R172)</f>
        <v>0</v>
      </c>
      <c r="T167" s="140">
        <f>SUM(T168:T172)</f>
        <v>0</v>
      </c>
      <c r="AR167" s="24" t="s">
        <v>8</v>
      </c>
      <c r="AT167" s="25" t="s">
        <v>76</v>
      </c>
      <c r="AU167" s="25" t="s">
        <v>86</v>
      </c>
      <c r="AY167" s="24" t="s">
        <v>246</v>
      </c>
      <c r="BK167" s="26">
        <f>SUM(BK168:BK172)</f>
        <v>0</v>
      </c>
    </row>
    <row r="168" spans="2:65" s="1" customFormat="1" ht="16.5" customHeight="1" x14ac:dyDescent="0.2">
      <c r="B168" s="50"/>
      <c r="C168" s="169" t="s">
        <v>1342</v>
      </c>
      <c r="D168" s="169" t="s">
        <v>643</v>
      </c>
      <c r="E168" s="170" t="s">
        <v>1991</v>
      </c>
      <c r="F168" s="171" t="s">
        <v>1992</v>
      </c>
      <c r="G168" s="172" t="s">
        <v>1611</v>
      </c>
      <c r="H168" s="173">
        <v>1</v>
      </c>
      <c r="I168" s="34"/>
      <c r="J168" s="174">
        <f>ROUND(I168*H168,0)</f>
        <v>0</v>
      </c>
      <c r="K168" s="171" t="s">
        <v>1</v>
      </c>
      <c r="L168" s="175"/>
      <c r="M168" s="176" t="s">
        <v>1</v>
      </c>
      <c r="N168" s="177" t="s">
        <v>42</v>
      </c>
      <c r="P168" s="151">
        <f>O168*H168</f>
        <v>0</v>
      </c>
      <c r="Q168" s="151">
        <v>0</v>
      </c>
      <c r="R168" s="151">
        <f>Q168*H168</f>
        <v>0</v>
      </c>
      <c r="S168" s="151">
        <v>0</v>
      </c>
      <c r="T168" s="152">
        <f>S168*H168</f>
        <v>0</v>
      </c>
      <c r="AR168" s="28" t="s">
        <v>302</v>
      </c>
      <c r="AT168" s="28" t="s">
        <v>643</v>
      </c>
      <c r="AU168" s="28" t="s">
        <v>263</v>
      </c>
      <c r="AY168" s="17" t="s">
        <v>246</v>
      </c>
      <c r="BE168" s="29">
        <f>IF(N168="základní",J168,0)</f>
        <v>0</v>
      </c>
      <c r="BF168" s="29">
        <f>IF(N168="snížená",J168,0)</f>
        <v>0</v>
      </c>
      <c r="BG168" s="29">
        <f>IF(N168="zákl. přenesená",J168,0)</f>
        <v>0</v>
      </c>
      <c r="BH168" s="29">
        <f>IF(N168="sníž. přenesená",J168,0)</f>
        <v>0</v>
      </c>
      <c r="BI168" s="29">
        <f>IF(N168="nulová",J168,0)</f>
        <v>0</v>
      </c>
      <c r="BJ168" s="17" t="s">
        <v>8</v>
      </c>
      <c r="BK168" s="29">
        <f>ROUND(I168*H168,0)</f>
        <v>0</v>
      </c>
      <c r="BL168" s="17" t="s">
        <v>253</v>
      </c>
      <c r="BM168" s="28" t="s">
        <v>1993</v>
      </c>
    </row>
    <row r="169" spans="2:65" s="1" customFormat="1" ht="16.5" customHeight="1" x14ac:dyDescent="0.2">
      <c r="B169" s="50"/>
      <c r="C169" s="143" t="s">
        <v>1347</v>
      </c>
      <c r="D169" s="143" t="s">
        <v>248</v>
      </c>
      <c r="E169" s="144" t="s">
        <v>1994</v>
      </c>
      <c r="F169" s="145" t="s">
        <v>1995</v>
      </c>
      <c r="G169" s="146" t="s">
        <v>1738</v>
      </c>
      <c r="H169" s="147">
        <v>6</v>
      </c>
      <c r="I169" s="27"/>
      <c r="J169" s="148">
        <f>ROUND(I169*H169,0)</f>
        <v>0</v>
      </c>
      <c r="K169" s="145" t="s">
        <v>1</v>
      </c>
      <c r="L169" s="50"/>
      <c r="M169" s="149" t="s">
        <v>1</v>
      </c>
      <c r="N169" s="150" t="s">
        <v>42</v>
      </c>
      <c r="P169" s="151">
        <f>O169*H169</f>
        <v>0</v>
      </c>
      <c r="Q169" s="151">
        <v>0</v>
      </c>
      <c r="R169" s="151">
        <f>Q169*H169</f>
        <v>0</v>
      </c>
      <c r="S169" s="151">
        <v>0</v>
      </c>
      <c r="T169" s="152">
        <f>S169*H169</f>
        <v>0</v>
      </c>
      <c r="AR169" s="28" t="s">
        <v>253</v>
      </c>
      <c r="AT169" s="28" t="s">
        <v>248</v>
      </c>
      <c r="AU169" s="28" t="s">
        <v>263</v>
      </c>
      <c r="AY169" s="17" t="s">
        <v>246</v>
      </c>
      <c r="BE169" s="29">
        <f>IF(N169="základní",J169,0)</f>
        <v>0</v>
      </c>
      <c r="BF169" s="29">
        <f>IF(N169="snížená",J169,0)</f>
        <v>0</v>
      </c>
      <c r="BG169" s="29">
        <f>IF(N169="zákl. přenesená",J169,0)</f>
        <v>0</v>
      </c>
      <c r="BH169" s="29">
        <f>IF(N169="sníž. přenesená",J169,0)</f>
        <v>0</v>
      </c>
      <c r="BI169" s="29">
        <f>IF(N169="nulová",J169,0)</f>
        <v>0</v>
      </c>
      <c r="BJ169" s="17" t="s">
        <v>8</v>
      </c>
      <c r="BK169" s="29">
        <f>ROUND(I169*H169,0)</f>
        <v>0</v>
      </c>
      <c r="BL169" s="17" t="s">
        <v>253</v>
      </c>
      <c r="BM169" s="28" t="s">
        <v>1996</v>
      </c>
    </row>
    <row r="170" spans="2:65" s="1" customFormat="1" ht="16.5" customHeight="1" x14ac:dyDescent="0.2">
      <c r="B170" s="50"/>
      <c r="C170" s="143" t="s">
        <v>1351</v>
      </c>
      <c r="D170" s="143" t="s">
        <v>248</v>
      </c>
      <c r="E170" s="144" t="s">
        <v>1997</v>
      </c>
      <c r="F170" s="145" t="s">
        <v>1998</v>
      </c>
      <c r="G170" s="146" t="s">
        <v>1738</v>
      </c>
      <c r="H170" s="147">
        <v>1</v>
      </c>
      <c r="I170" s="27"/>
      <c r="J170" s="148">
        <f>ROUND(I170*H170,0)</f>
        <v>0</v>
      </c>
      <c r="K170" s="145" t="s">
        <v>1</v>
      </c>
      <c r="L170" s="50"/>
      <c r="M170" s="149" t="s">
        <v>1</v>
      </c>
      <c r="N170" s="150" t="s">
        <v>42</v>
      </c>
      <c r="P170" s="151">
        <f>O170*H170</f>
        <v>0</v>
      </c>
      <c r="Q170" s="151">
        <v>0</v>
      </c>
      <c r="R170" s="151">
        <f>Q170*H170</f>
        <v>0</v>
      </c>
      <c r="S170" s="151">
        <v>0</v>
      </c>
      <c r="T170" s="152">
        <f>S170*H170</f>
        <v>0</v>
      </c>
      <c r="AR170" s="28" t="s">
        <v>253</v>
      </c>
      <c r="AT170" s="28" t="s">
        <v>248</v>
      </c>
      <c r="AU170" s="28" t="s">
        <v>263</v>
      </c>
      <c r="AY170" s="17" t="s">
        <v>246</v>
      </c>
      <c r="BE170" s="29">
        <f>IF(N170="základní",J170,0)</f>
        <v>0</v>
      </c>
      <c r="BF170" s="29">
        <f>IF(N170="snížená",J170,0)</f>
        <v>0</v>
      </c>
      <c r="BG170" s="29">
        <f>IF(N170="zákl. přenesená",J170,0)</f>
        <v>0</v>
      </c>
      <c r="BH170" s="29">
        <f>IF(N170="sníž. přenesená",J170,0)</f>
        <v>0</v>
      </c>
      <c r="BI170" s="29">
        <f>IF(N170="nulová",J170,0)</f>
        <v>0</v>
      </c>
      <c r="BJ170" s="17" t="s">
        <v>8</v>
      </c>
      <c r="BK170" s="29">
        <f>ROUND(I170*H170,0)</f>
        <v>0</v>
      </c>
      <c r="BL170" s="17" t="s">
        <v>253</v>
      </c>
      <c r="BM170" s="28" t="s">
        <v>1999</v>
      </c>
    </row>
    <row r="171" spans="2:65" s="1" customFormat="1" ht="24.2" customHeight="1" x14ac:dyDescent="0.2">
      <c r="B171" s="50"/>
      <c r="C171" s="143" t="s">
        <v>1360</v>
      </c>
      <c r="D171" s="143" t="s">
        <v>248</v>
      </c>
      <c r="E171" s="144" t="s">
        <v>2000</v>
      </c>
      <c r="F171" s="145" t="s">
        <v>2001</v>
      </c>
      <c r="G171" s="146" t="s">
        <v>1738</v>
      </c>
      <c r="H171" s="147">
        <v>4</v>
      </c>
      <c r="I171" s="27"/>
      <c r="J171" s="148">
        <f>ROUND(I171*H171,0)</f>
        <v>0</v>
      </c>
      <c r="K171" s="145" t="s">
        <v>1</v>
      </c>
      <c r="L171" s="50"/>
      <c r="M171" s="149" t="s">
        <v>1</v>
      </c>
      <c r="N171" s="150" t="s">
        <v>42</v>
      </c>
      <c r="P171" s="151">
        <f>O171*H171</f>
        <v>0</v>
      </c>
      <c r="Q171" s="151">
        <v>0</v>
      </c>
      <c r="R171" s="151">
        <f>Q171*H171</f>
        <v>0</v>
      </c>
      <c r="S171" s="151">
        <v>0</v>
      </c>
      <c r="T171" s="152">
        <f>S171*H171</f>
        <v>0</v>
      </c>
      <c r="AR171" s="28" t="s">
        <v>253</v>
      </c>
      <c r="AT171" s="28" t="s">
        <v>248</v>
      </c>
      <c r="AU171" s="28" t="s">
        <v>263</v>
      </c>
      <c r="AY171" s="17" t="s">
        <v>246</v>
      </c>
      <c r="BE171" s="29">
        <f>IF(N171="základní",J171,0)</f>
        <v>0</v>
      </c>
      <c r="BF171" s="29">
        <f>IF(N171="snížená",J171,0)</f>
        <v>0</v>
      </c>
      <c r="BG171" s="29">
        <f>IF(N171="zákl. přenesená",J171,0)</f>
        <v>0</v>
      </c>
      <c r="BH171" s="29">
        <f>IF(N171="sníž. přenesená",J171,0)</f>
        <v>0</v>
      </c>
      <c r="BI171" s="29">
        <f>IF(N171="nulová",J171,0)</f>
        <v>0</v>
      </c>
      <c r="BJ171" s="17" t="s">
        <v>8</v>
      </c>
      <c r="BK171" s="29">
        <f>ROUND(I171*H171,0)</f>
        <v>0</v>
      </c>
      <c r="BL171" s="17" t="s">
        <v>253</v>
      </c>
      <c r="BM171" s="28" t="s">
        <v>2002</v>
      </c>
    </row>
    <row r="172" spans="2:65" s="1" customFormat="1" ht="49.15" customHeight="1" x14ac:dyDescent="0.2">
      <c r="B172" s="50"/>
      <c r="C172" s="143" t="s">
        <v>1365</v>
      </c>
      <c r="D172" s="143" t="s">
        <v>248</v>
      </c>
      <c r="E172" s="144" t="s">
        <v>2003</v>
      </c>
      <c r="F172" s="145" t="s">
        <v>2004</v>
      </c>
      <c r="G172" s="146" t="s">
        <v>1738</v>
      </c>
      <c r="H172" s="147">
        <v>3</v>
      </c>
      <c r="I172" s="27"/>
      <c r="J172" s="148">
        <f>ROUND(I172*H172,0)</f>
        <v>0</v>
      </c>
      <c r="K172" s="145" t="s">
        <v>1</v>
      </c>
      <c r="L172" s="50"/>
      <c r="M172" s="185" t="s">
        <v>1</v>
      </c>
      <c r="N172" s="186" t="s">
        <v>42</v>
      </c>
      <c r="O172" s="187"/>
      <c r="P172" s="188">
        <f>O172*H172</f>
        <v>0</v>
      </c>
      <c r="Q172" s="188">
        <v>0</v>
      </c>
      <c r="R172" s="188">
        <f>Q172*H172</f>
        <v>0</v>
      </c>
      <c r="S172" s="188">
        <v>0</v>
      </c>
      <c r="T172" s="189">
        <f>S172*H172</f>
        <v>0</v>
      </c>
      <c r="AR172" s="28" t="s">
        <v>253</v>
      </c>
      <c r="AT172" s="28" t="s">
        <v>248</v>
      </c>
      <c r="AU172" s="28" t="s">
        <v>263</v>
      </c>
      <c r="AY172" s="17" t="s">
        <v>246</v>
      </c>
      <c r="BE172" s="29">
        <f>IF(N172="základní",J172,0)</f>
        <v>0</v>
      </c>
      <c r="BF172" s="29">
        <f>IF(N172="snížená",J172,0)</f>
        <v>0</v>
      </c>
      <c r="BG172" s="29">
        <f>IF(N172="zákl. přenesená",J172,0)</f>
        <v>0</v>
      </c>
      <c r="BH172" s="29">
        <f>IF(N172="sníž. přenesená",J172,0)</f>
        <v>0</v>
      </c>
      <c r="BI172" s="29">
        <f>IF(N172="nulová",J172,0)</f>
        <v>0</v>
      </c>
      <c r="BJ172" s="17" t="s">
        <v>8</v>
      </c>
      <c r="BK172" s="29">
        <f>ROUND(I172*H172,0)</f>
        <v>0</v>
      </c>
      <c r="BL172" s="17" t="s">
        <v>253</v>
      </c>
      <c r="BM172" s="28" t="s">
        <v>2005</v>
      </c>
    </row>
    <row r="173" spans="2:65" s="1" customFormat="1" ht="6.95" customHeight="1" x14ac:dyDescent="0.2">
      <c r="B173" s="61"/>
      <c r="C173" s="62"/>
      <c r="D173" s="62"/>
      <c r="E173" s="62"/>
      <c r="F173" s="62"/>
      <c r="G173" s="62"/>
      <c r="H173" s="62"/>
      <c r="I173" s="62"/>
      <c r="J173" s="62"/>
      <c r="K173" s="62"/>
      <c r="L173" s="50"/>
    </row>
  </sheetData>
  <sheetProtection password="D62F" sheet="1" objects="1" scenarios="1"/>
  <autoFilter ref="C120:K172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7"/>
  <sheetViews>
    <sheetView showGridLines="0" topLeftCell="A128" zoomScale="85" zoomScaleNormal="85" workbookViewId="0">
      <selection activeCell="K136" sqref="K13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94</v>
      </c>
    </row>
    <row r="3" spans="2:46" ht="6.95" customHeight="1" x14ac:dyDescent="0.2">
      <c r="B3" s="39"/>
      <c r="C3" s="40"/>
      <c r="D3" s="40"/>
      <c r="E3" s="40"/>
      <c r="F3" s="40"/>
      <c r="G3" s="40"/>
      <c r="H3" s="40"/>
      <c r="I3" s="40"/>
      <c r="J3" s="40"/>
      <c r="K3" s="40"/>
      <c r="L3" s="41"/>
      <c r="AT3" s="17" t="s">
        <v>86</v>
      </c>
    </row>
    <row r="4" spans="2:46" ht="24.95" customHeight="1" x14ac:dyDescent="0.2">
      <c r="B4" s="41"/>
      <c r="D4" s="42" t="s">
        <v>108</v>
      </c>
      <c r="L4" s="41"/>
      <c r="M4" s="99" t="s">
        <v>11</v>
      </c>
      <c r="AT4" s="17" t="s">
        <v>3</v>
      </c>
    </row>
    <row r="5" spans="2:46" ht="6.95" customHeight="1" x14ac:dyDescent="0.2">
      <c r="B5" s="41"/>
      <c r="L5" s="41"/>
    </row>
    <row r="6" spans="2:46" ht="12" customHeight="1" x14ac:dyDescent="0.2">
      <c r="B6" s="41"/>
      <c r="D6" s="47" t="s">
        <v>17</v>
      </c>
      <c r="L6" s="41"/>
    </row>
    <row r="7" spans="2:46" ht="16.5" customHeight="1" x14ac:dyDescent="0.2">
      <c r="B7" s="41"/>
      <c r="E7" s="241" t="str">
        <f>'Rekapitulace stavby'!K6</f>
        <v>Rek. pavilonu nosorožců 3, ZOO Dvůr Králové - 2.etapa</v>
      </c>
      <c r="F7" s="242"/>
      <c r="G7" s="242"/>
      <c r="H7" s="242"/>
      <c r="L7" s="41"/>
    </row>
    <row r="8" spans="2:46" s="1" customFormat="1" ht="12" customHeight="1" x14ac:dyDescent="0.2">
      <c r="B8" s="50"/>
      <c r="D8" s="47" t="s">
        <v>120</v>
      </c>
      <c r="L8" s="50"/>
    </row>
    <row r="9" spans="2:46" s="1" customFormat="1" ht="16.5" customHeight="1" x14ac:dyDescent="0.2">
      <c r="B9" s="50"/>
      <c r="E9" s="220" t="s">
        <v>2006</v>
      </c>
      <c r="F9" s="240"/>
      <c r="G9" s="240"/>
      <c r="H9" s="240"/>
      <c r="L9" s="50"/>
    </row>
    <row r="10" spans="2:46" s="1" customFormat="1" x14ac:dyDescent="0.2">
      <c r="B10" s="50"/>
      <c r="L10" s="50"/>
    </row>
    <row r="11" spans="2:46" s="1" customFormat="1" ht="12" customHeight="1" x14ac:dyDescent="0.2">
      <c r="B11" s="50"/>
      <c r="D11" s="47" t="s">
        <v>19</v>
      </c>
      <c r="F11" s="48" t="s">
        <v>1</v>
      </c>
      <c r="I11" s="47" t="s">
        <v>20</v>
      </c>
      <c r="J11" s="48" t="s">
        <v>1</v>
      </c>
      <c r="L11" s="50"/>
    </row>
    <row r="12" spans="2:46" s="1" customFormat="1" ht="12" customHeight="1" x14ac:dyDescent="0.2">
      <c r="B12" s="50"/>
      <c r="D12" s="47" t="s">
        <v>21</v>
      </c>
      <c r="F12" s="48" t="s">
        <v>22</v>
      </c>
      <c r="I12" s="47" t="s">
        <v>23</v>
      </c>
      <c r="J12" s="100" t="str">
        <f>'Rekapitulace stavby'!AN8</f>
        <v>19. 3. 2024</v>
      </c>
      <c r="L12" s="50"/>
    </row>
    <row r="13" spans="2:46" s="1" customFormat="1" ht="10.9" customHeight="1" x14ac:dyDescent="0.2">
      <c r="B13" s="50"/>
      <c r="L13" s="50"/>
    </row>
    <row r="14" spans="2:46" s="1" customFormat="1" ht="12" customHeight="1" x14ac:dyDescent="0.2">
      <c r="B14" s="50"/>
      <c r="D14" s="47" t="s">
        <v>25</v>
      </c>
      <c r="I14" s="47" t="s">
        <v>26</v>
      </c>
      <c r="J14" s="48" t="s">
        <v>1</v>
      </c>
      <c r="L14" s="50"/>
    </row>
    <row r="15" spans="2:46" s="1" customFormat="1" ht="18" customHeight="1" x14ac:dyDescent="0.2">
      <c r="B15" s="50"/>
      <c r="E15" s="48" t="s">
        <v>27</v>
      </c>
      <c r="I15" s="47" t="s">
        <v>28</v>
      </c>
      <c r="J15" s="48" t="s">
        <v>1</v>
      </c>
      <c r="L15" s="50"/>
    </row>
    <row r="16" spans="2:46" s="1" customFormat="1" ht="6.95" customHeight="1" x14ac:dyDescent="0.2">
      <c r="B16" s="50"/>
      <c r="L16" s="50"/>
    </row>
    <row r="17" spans="2:12" s="1" customFormat="1" ht="12" customHeight="1" x14ac:dyDescent="0.2">
      <c r="B17" s="50"/>
      <c r="D17" s="47" t="s">
        <v>29</v>
      </c>
      <c r="I17" s="47" t="s">
        <v>26</v>
      </c>
      <c r="J17" s="38" t="str">
        <f>'Rekapitulace stavby'!AN13</f>
        <v>Vyplň údaj</v>
      </c>
      <c r="L17" s="50"/>
    </row>
    <row r="18" spans="2:12" s="1" customFormat="1" ht="18" customHeight="1" x14ac:dyDescent="0.2">
      <c r="B18" s="50"/>
      <c r="E18" s="243" t="str">
        <f>'Rekapitulace stavby'!E14</f>
        <v>Vyplň údaj</v>
      </c>
      <c r="F18" s="244"/>
      <c r="G18" s="244"/>
      <c r="H18" s="244"/>
      <c r="I18" s="47" t="s">
        <v>28</v>
      </c>
      <c r="J18" s="38" t="str">
        <f>'Rekapitulace stavby'!AN14</f>
        <v>Vyplň údaj</v>
      </c>
      <c r="L18" s="50"/>
    </row>
    <row r="19" spans="2:12" s="1" customFormat="1" ht="6.95" customHeight="1" x14ac:dyDescent="0.2">
      <c r="B19" s="50"/>
      <c r="L19" s="50"/>
    </row>
    <row r="20" spans="2:12" s="1" customFormat="1" ht="12" customHeight="1" x14ac:dyDescent="0.2">
      <c r="B20" s="50"/>
      <c r="D20" s="47" t="s">
        <v>31</v>
      </c>
      <c r="I20" s="47" t="s">
        <v>26</v>
      </c>
      <c r="J20" s="48" t="s">
        <v>1</v>
      </c>
      <c r="L20" s="50"/>
    </row>
    <row r="21" spans="2:12" s="1" customFormat="1" ht="18" customHeight="1" x14ac:dyDescent="0.2">
      <c r="B21" s="50"/>
      <c r="E21" s="48" t="s">
        <v>32</v>
      </c>
      <c r="I21" s="47" t="s">
        <v>28</v>
      </c>
      <c r="J21" s="48" t="s">
        <v>1</v>
      </c>
      <c r="L21" s="50"/>
    </row>
    <row r="22" spans="2:12" s="1" customFormat="1" ht="6.95" customHeight="1" x14ac:dyDescent="0.2">
      <c r="B22" s="50"/>
      <c r="L22" s="50"/>
    </row>
    <row r="23" spans="2:12" s="1" customFormat="1" ht="12" customHeight="1" x14ac:dyDescent="0.2">
      <c r="B23" s="50"/>
      <c r="D23" s="47" t="s">
        <v>34</v>
      </c>
      <c r="I23" s="47" t="s">
        <v>26</v>
      </c>
      <c r="J23" s="48" t="s">
        <v>1</v>
      </c>
      <c r="L23" s="50"/>
    </row>
    <row r="24" spans="2:12" s="1" customFormat="1" ht="18" customHeight="1" x14ac:dyDescent="0.2">
      <c r="B24" s="50"/>
      <c r="E24" s="48" t="s">
        <v>35</v>
      </c>
      <c r="I24" s="47" t="s">
        <v>28</v>
      </c>
      <c r="J24" s="48" t="s">
        <v>1</v>
      </c>
      <c r="L24" s="50"/>
    </row>
    <row r="25" spans="2:12" s="1" customFormat="1" ht="6.95" customHeight="1" x14ac:dyDescent="0.2">
      <c r="B25" s="50"/>
      <c r="L25" s="50"/>
    </row>
    <row r="26" spans="2:12" s="1" customFormat="1" ht="12" customHeight="1" x14ac:dyDescent="0.2">
      <c r="B26" s="50"/>
      <c r="D26" s="47" t="s">
        <v>36</v>
      </c>
      <c r="L26" s="50"/>
    </row>
    <row r="27" spans="2:12" s="7" customFormat="1" ht="16.5" customHeight="1" x14ac:dyDescent="0.2">
      <c r="B27" s="101"/>
      <c r="E27" s="239" t="s">
        <v>1</v>
      </c>
      <c r="F27" s="239"/>
      <c r="G27" s="239"/>
      <c r="H27" s="239"/>
      <c r="L27" s="101"/>
    </row>
    <row r="28" spans="2:12" s="1" customFormat="1" ht="6.95" customHeight="1" x14ac:dyDescent="0.2">
      <c r="B28" s="50"/>
      <c r="L28" s="50"/>
    </row>
    <row r="29" spans="2:12" s="1" customFormat="1" ht="6.95" customHeight="1" x14ac:dyDescent="0.2">
      <c r="B29" s="50"/>
      <c r="D29" s="69"/>
      <c r="E29" s="69"/>
      <c r="F29" s="69"/>
      <c r="G29" s="69"/>
      <c r="H29" s="69"/>
      <c r="I29" s="69"/>
      <c r="J29" s="69"/>
      <c r="K29" s="69"/>
      <c r="L29" s="50"/>
    </row>
    <row r="30" spans="2:12" s="1" customFormat="1" ht="25.35" customHeight="1" x14ac:dyDescent="0.2">
      <c r="B30" s="50"/>
      <c r="D30" s="102" t="s">
        <v>37</v>
      </c>
      <c r="J30" s="103">
        <f>ROUND(J119, 0)</f>
        <v>0</v>
      </c>
      <c r="L30" s="50"/>
    </row>
    <row r="31" spans="2:12" s="1" customFormat="1" ht="6.95" customHeight="1" x14ac:dyDescent="0.2">
      <c r="B31" s="50"/>
      <c r="D31" s="69"/>
      <c r="E31" s="69"/>
      <c r="F31" s="69"/>
      <c r="G31" s="69"/>
      <c r="H31" s="69"/>
      <c r="I31" s="69"/>
      <c r="J31" s="69"/>
      <c r="K31" s="69"/>
      <c r="L31" s="50"/>
    </row>
    <row r="32" spans="2:12" s="1" customFormat="1" ht="14.45" customHeight="1" x14ac:dyDescent="0.2">
      <c r="B32" s="50"/>
      <c r="F32" s="104" t="s">
        <v>39</v>
      </c>
      <c r="I32" s="104" t="s">
        <v>38</v>
      </c>
      <c r="J32" s="104" t="s">
        <v>40</v>
      </c>
      <c r="L32" s="50"/>
    </row>
    <row r="33" spans="2:12" s="1" customFormat="1" ht="14.45" customHeight="1" x14ac:dyDescent="0.2">
      <c r="B33" s="50"/>
      <c r="D33" s="105" t="s">
        <v>41</v>
      </c>
      <c r="E33" s="47" t="s">
        <v>42</v>
      </c>
      <c r="F33" s="106">
        <f>ROUND((SUM(BE119:BE146)),  0)</f>
        <v>0</v>
      </c>
      <c r="I33" s="107">
        <v>0.21</v>
      </c>
      <c r="J33" s="106">
        <f>ROUND(((SUM(BE119:BE146))*I33),  0)</f>
        <v>0</v>
      </c>
      <c r="L33" s="50"/>
    </row>
    <row r="34" spans="2:12" s="1" customFormat="1" ht="14.45" customHeight="1" x14ac:dyDescent="0.2">
      <c r="B34" s="50"/>
      <c r="E34" s="47" t="s">
        <v>43</v>
      </c>
      <c r="F34" s="106">
        <f>ROUND((SUM(BF119:BF146)),  0)</f>
        <v>0</v>
      </c>
      <c r="I34" s="107">
        <v>0.12</v>
      </c>
      <c r="J34" s="106">
        <f>ROUND(((SUM(BF119:BF146))*I34),  0)</f>
        <v>0</v>
      </c>
      <c r="L34" s="50"/>
    </row>
    <row r="35" spans="2:12" s="1" customFormat="1" ht="14.45" hidden="1" customHeight="1" x14ac:dyDescent="0.2">
      <c r="B35" s="50"/>
      <c r="E35" s="47" t="s">
        <v>44</v>
      </c>
      <c r="F35" s="106">
        <f>ROUND((SUM(BG119:BG146)),  0)</f>
        <v>0</v>
      </c>
      <c r="I35" s="107">
        <v>0.21</v>
      </c>
      <c r="J35" s="106">
        <f>0</f>
        <v>0</v>
      </c>
      <c r="L35" s="50"/>
    </row>
    <row r="36" spans="2:12" s="1" customFormat="1" ht="14.45" hidden="1" customHeight="1" x14ac:dyDescent="0.2">
      <c r="B36" s="50"/>
      <c r="E36" s="47" t="s">
        <v>45</v>
      </c>
      <c r="F36" s="106">
        <f>ROUND((SUM(BH119:BH146)),  0)</f>
        <v>0</v>
      </c>
      <c r="I36" s="107">
        <v>0.12</v>
      </c>
      <c r="J36" s="106">
        <f>0</f>
        <v>0</v>
      </c>
      <c r="L36" s="50"/>
    </row>
    <row r="37" spans="2:12" s="1" customFormat="1" ht="14.45" hidden="1" customHeight="1" x14ac:dyDescent="0.2">
      <c r="B37" s="50"/>
      <c r="E37" s="47" t="s">
        <v>46</v>
      </c>
      <c r="F37" s="106">
        <f>ROUND((SUM(BI119:BI146)),  0)</f>
        <v>0</v>
      </c>
      <c r="I37" s="107">
        <v>0</v>
      </c>
      <c r="J37" s="106">
        <f>0</f>
        <v>0</v>
      </c>
      <c r="L37" s="50"/>
    </row>
    <row r="38" spans="2:12" s="1" customFormat="1" ht="6.95" customHeight="1" x14ac:dyDescent="0.2">
      <c r="B38" s="50"/>
      <c r="L38" s="50"/>
    </row>
    <row r="39" spans="2:12" s="1" customFormat="1" ht="25.35" customHeight="1" x14ac:dyDescent="0.2">
      <c r="B39" s="50"/>
      <c r="C39" s="108"/>
      <c r="D39" s="109" t="s">
        <v>47</v>
      </c>
      <c r="E39" s="72"/>
      <c r="F39" s="72"/>
      <c r="G39" s="110" t="s">
        <v>48</v>
      </c>
      <c r="H39" s="111" t="s">
        <v>49</v>
      </c>
      <c r="I39" s="72"/>
      <c r="J39" s="112">
        <f>SUM(J30:J37)</f>
        <v>0</v>
      </c>
      <c r="K39" s="113"/>
      <c r="L39" s="50"/>
    </row>
    <row r="40" spans="2:12" s="1" customFormat="1" ht="14.45" customHeight="1" x14ac:dyDescent="0.2">
      <c r="B40" s="50"/>
      <c r="L40" s="50"/>
    </row>
    <row r="41" spans="2:12" ht="14.45" customHeight="1" x14ac:dyDescent="0.2">
      <c r="B41" s="41"/>
      <c r="L41" s="41"/>
    </row>
    <row r="42" spans="2:12" ht="14.45" customHeight="1" x14ac:dyDescent="0.2">
      <c r="B42" s="41"/>
      <c r="L42" s="41"/>
    </row>
    <row r="43" spans="2:12" ht="14.45" customHeight="1" x14ac:dyDescent="0.2">
      <c r="B43" s="41"/>
      <c r="L43" s="41"/>
    </row>
    <row r="44" spans="2:12" ht="14.45" customHeight="1" x14ac:dyDescent="0.2">
      <c r="B44" s="41"/>
      <c r="L44" s="41"/>
    </row>
    <row r="45" spans="2:12" ht="14.45" customHeight="1" x14ac:dyDescent="0.2">
      <c r="B45" s="41"/>
      <c r="L45" s="41"/>
    </row>
    <row r="46" spans="2:12" ht="14.45" customHeight="1" x14ac:dyDescent="0.2">
      <c r="B46" s="41"/>
      <c r="L46" s="41"/>
    </row>
    <row r="47" spans="2:12" ht="14.45" customHeight="1" x14ac:dyDescent="0.2">
      <c r="B47" s="41"/>
      <c r="L47" s="41"/>
    </row>
    <row r="48" spans="2:12" ht="14.45" customHeight="1" x14ac:dyDescent="0.2">
      <c r="B48" s="41"/>
      <c r="L48" s="41"/>
    </row>
    <row r="49" spans="2:12" ht="14.45" customHeight="1" x14ac:dyDescent="0.2">
      <c r="B49" s="41"/>
      <c r="L49" s="41"/>
    </row>
    <row r="50" spans="2:12" s="1" customFormat="1" ht="14.45" customHeight="1" x14ac:dyDescent="0.2">
      <c r="B50" s="50"/>
      <c r="D50" s="58" t="s">
        <v>50</v>
      </c>
      <c r="E50" s="59"/>
      <c r="F50" s="59"/>
      <c r="G50" s="58" t="s">
        <v>51</v>
      </c>
      <c r="H50" s="59"/>
      <c r="I50" s="59"/>
      <c r="J50" s="59"/>
      <c r="K50" s="59"/>
      <c r="L50" s="50"/>
    </row>
    <row r="51" spans="2:12" x14ac:dyDescent="0.2">
      <c r="B51" s="41"/>
      <c r="L51" s="41"/>
    </row>
    <row r="52" spans="2:12" x14ac:dyDescent="0.2">
      <c r="B52" s="41"/>
      <c r="L52" s="41"/>
    </row>
    <row r="53" spans="2:12" x14ac:dyDescent="0.2">
      <c r="B53" s="41"/>
      <c r="L53" s="41"/>
    </row>
    <row r="54" spans="2:12" x14ac:dyDescent="0.2">
      <c r="B54" s="41"/>
      <c r="L54" s="41"/>
    </row>
    <row r="55" spans="2:12" x14ac:dyDescent="0.2">
      <c r="B55" s="41"/>
      <c r="L55" s="41"/>
    </row>
    <row r="56" spans="2:12" x14ac:dyDescent="0.2">
      <c r="B56" s="41"/>
      <c r="L56" s="41"/>
    </row>
    <row r="57" spans="2:12" x14ac:dyDescent="0.2">
      <c r="B57" s="41"/>
      <c r="L57" s="41"/>
    </row>
    <row r="58" spans="2:12" x14ac:dyDescent="0.2">
      <c r="B58" s="41"/>
      <c r="L58" s="41"/>
    </row>
    <row r="59" spans="2:12" x14ac:dyDescent="0.2">
      <c r="B59" s="41"/>
      <c r="L59" s="41"/>
    </row>
    <row r="60" spans="2:12" x14ac:dyDescent="0.2">
      <c r="B60" s="41"/>
      <c r="L60" s="41"/>
    </row>
    <row r="61" spans="2:12" s="1" customFormat="1" ht="12.75" x14ac:dyDescent="0.2">
      <c r="B61" s="50"/>
      <c r="D61" s="60" t="s">
        <v>52</v>
      </c>
      <c r="E61" s="52"/>
      <c r="F61" s="114" t="s">
        <v>53</v>
      </c>
      <c r="G61" s="60" t="s">
        <v>52</v>
      </c>
      <c r="H61" s="52"/>
      <c r="I61" s="52"/>
      <c r="J61" s="115" t="s">
        <v>53</v>
      </c>
      <c r="K61" s="52"/>
      <c r="L61" s="50"/>
    </row>
    <row r="62" spans="2:12" x14ac:dyDescent="0.2">
      <c r="B62" s="41"/>
      <c r="L62" s="41"/>
    </row>
    <row r="63" spans="2:12" x14ac:dyDescent="0.2">
      <c r="B63" s="41"/>
      <c r="L63" s="41"/>
    </row>
    <row r="64" spans="2:12" x14ac:dyDescent="0.2">
      <c r="B64" s="41"/>
      <c r="L64" s="41"/>
    </row>
    <row r="65" spans="2:12" s="1" customFormat="1" ht="12.75" x14ac:dyDescent="0.2">
      <c r="B65" s="50"/>
      <c r="D65" s="58" t="s">
        <v>54</v>
      </c>
      <c r="E65" s="59"/>
      <c r="F65" s="59"/>
      <c r="G65" s="58" t="s">
        <v>55</v>
      </c>
      <c r="H65" s="59"/>
      <c r="I65" s="59"/>
      <c r="J65" s="59"/>
      <c r="K65" s="59"/>
      <c r="L65" s="50"/>
    </row>
    <row r="66" spans="2:12" x14ac:dyDescent="0.2">
      <c r="B66" s="41"/>
      <c r="L66" s="41"/>
    </row>
    <row r="67" spans="2:12" x14ac:dyDescent="0.2">
      <c r="B67" s="41"/>
      <c r="L67" s="41"/>
    </row>
    <row r="68" spans="2:12" x14ac:dyDescent="0.2">
      <c r="B68" s="41"/>
      <c r="L68" s="41"/>
    </row>
    <row r="69" spans="2:12" x14ac:dyDescent="0.2">
      <c r="B69" s="41"/>
      <c r="L69" s="41"/>
    </row>
    <row r="70" spans="2:12" x14ac:dyDescent="0.2">
      <c r="B70" s="41"/>
      <c r="L70" s="41"/>
    </row>
    <row r="71" spans="2:12" x14ac:dyDescent="0.2">
      <c r="B71" s="41"/>
      <c r="L71" s="41"/>
    </row>
    <row r="72" spans="2:12" x14ac:dyDescent="0.2">
      <c r="B72" s="41"/>
      <c r="L72" s="41"/>
    </row>
    <row r="73" spans="2:12" x14ac:dyDescent="0.2">
      <c r="B73" s="41"/>
      <c r="L73" s="41"/>
    </row>
    <row r="74" spans="2:12" x14ac:dyDescent="0.2">
      <c r="B74" s="41"/>
      <c r="L74" s="41"/>
    </row>
    <row r="75" spans="2:12" x14ac:dyDescent="0.2">
      <c r="B75" s="41"/>
      <c r="L75" s="41"/>
    </row>
    <row r="76" spans="2:12" s="1" customFormat="1" ht="12.75" x14ac:dyDescent="0.2">
      <c r="B76" s="50"/>
      <c r="D76" s="60" t="s">
        <v>52</v>
      </c>
      <c r="E76" s="52"/>
      <c r="F76" s="114" t="s">
        <v>53</v>
      </c>
      <c r="G76" s="60" t="s">
        <v>52</v>
      </c>
      <c r="H76" s="52"/>
      <c r="I76" s="52"/>
      <c r="J76" s="115" t="s">
        <v>53</v>
      </c>
      <c r="K76" s="52"/>
      <c r="L76" s="50"/>
    </row>
    <row r="77" spans="2:12" s="1" customFormat="1" ht="14.45" customHeight="1" x14ac:dyDescent="0.2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0"/>
    </row>
    <row r="81" spans="2:47" s="1" customFormat="1" ht="6.95" customHeight="1" x14ac:dyDescent="0.2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0"/>
    </row>
    <row r="82" spans="2:47" s="1" customFormat="1" ht="24.95" customHeight="1" x14ac:dyDescent="0.2">
      <c r="B82" s="50"/>
      <c r="C82" s="42" t="s">
        <v>205</v>
      </c>
      <c r="L82" s="50"/>
    </row>
    <row r="83" spans="2:47" s="1" customFormat="1" ht="6.95" customHeight="1" x14ac:dyDescent="0.2">
      <c r="B83" s="50"/>
      <c r="L83" s="50"/>
    </row>
    <row r="84" spans="2:47" s="1" customFormat="1" ht="12" customHeight="1" x14ac:dyDescent="0.2">
      <c r="B84" s="50"/>
      <c r="C84" s="47" t="s">
        <v>17</v>
      </c>
      <c r="L84" s="50"/>
    </row>
    <row r="85" spans="2:47" s="1" customFormat="1" ht="16.5" customHeight="1" x14ac:dyDescent="0.2">
      <c r="B85" s="50"/>
      <c r="E85" s="241" t="str">
        <f>E7</f>
        <v>Rek. pavilonu nosorožců 3, ZOO Dvůr Králové - 2.etapa</v>
      </c>
      <c r="F85" s="242"/>
      <c r="G85" s="242"/>
      <c r="H85" s="242"/>
      <c r="L85" s="50"/>
    </row>
    <row r="86" spans="2:47" s="1" customFormat="1" ht="12" customHeight="1" x14ac:dyDescent="0.2">
      <c r="B86" s="50"/>
      <c r="C86" s="47" t="s">
        <v>120</v>
      </c>
      <c r="L86" s="50"/>
    </row>
    <row r="87" spans="2:47" s="1" customFormat="1" ht="16.5" customHeight="1" x14ac:dyDescent="0.2">
      <c r="B87" s="50"/>
      <c r="E87" s="220" t="str">
        <f>E9</f>
        <v>14 - VZT materiál a montáž - 2.etapa</v>
      </c>
      <c r="F87" s="240"/>
      <c r="G87" s="240"/>
      <c r="H87" s="240"/>
      <c r="L87" s="50"/>
    </row>
    <row r="88" spans="2:47" s="1" customFormat="1" ht="6.95" customHeight="1" x14ac:dyDescent="0.2">
      <c r="B88" s="50"/>
      <c r="L88" s="50"/>
    </row>
    <row r="89" spans="2:47" s="1" customFormat="1" ht="12" customHeight="1" x14ac:dyDescent="0.2">
      <c r="B89" s="50"/>
      <c r="C89" s="47" t="s">
        <v>21</v>
      </c>
      <c r="F89" s="48" t="str">
        <f>F12</f>
        <v>Dvůr Králové nad Labem</v>
      </c>
      <c r="I89" s="47" t="s">
        <v>23</v>
      </c>
      <c r="J89" s="100" t="str">
        <f>IF(J12="","",J12)</f>
        <v>19. 3. 2024</v>
      </c>
      <c r="L89" s="50"/>
    </row>
    <row r="90" spans="2:47" s="1" customFormat="1" ht="6.95" customHeight="1" x14ac:dyDescent="0.2">
      <c r="B90" s="50"/>
      <c r="L90" s="50"/>
    </row>
    <row r="91" spans="2:47" s="1" customFormat="1" ht="40.15" customHeight="1" x14ac:dyDescent="0.2">
      <c r="B91" s="50"/>
      <c r="C91" s="47" t="s">
        <v>25</v>
      </c>
      <c r="F91" s="48" t="str">
        <f>E15</f>
        <v>ZOO Dvůr Králové a.s., Štefánikova 1029, D.K.n.L.</v>
      </c>
      <c r="I91" s="47" t="s">
        <v>31</v>
      </c>
      <c r="J91" s="116" t="str">
        <f>E21</f>
        <v>Projektis DK s.r.o., Legionářská 562, D.K.n.L.</v>
      </c>
      <c r="L91" s="50"/>
    </row>
    <row r="92" spans="2:47" s="1" customFormat="1" ht="15.2" customHeight="1" x14ac:dyDescent="0.2">
      <c r="B92" s="50"/>
      <c r="C92" s="47" t="s">
        <v>29</v>
      </c>
      <c r="F92" s="48" t="str">
        <f>IF(E18="","",E18)</f>
        <v>Vyplň údaj</v>
      </c>
      <c r="I92" s="47" t="s">
        <v>34</v>
      </c>
      <c r="J92" s="116" t="str">
        <f>E24</f>
        <v>ing. V. Švehla</v>
      </c>
      <c r="L92" s="50"/>
    </row>
    <row r="93" spans="2:47" s="1" customFormat="1" ht="10.35" customHeight="1" x14ac:dyDescent="0.2">
      <c r="B93" s="50"/>
      <c r="L93" s="50"/>
    </row>
    <row r="94" spans="2:47" s="1" customFormat="1" ht="29.25" customHeight="1" x14ac:dyDescent="0.2">
      <c r="B94" s="50"/>
      <c r="C94" s="117" t="s">
        <v>206</v>
      </c>
      <c r="D94" s="108"/>
      <c r="E94" s="108"/>
      <c r="F94" s="108"/>
      <c r="G94" s="108"/>
      <c r="H94" s="108"/>
      <c r="I94" s="108"/>
      <c r="J94" s="118" t="s">
        <v>207</v>
      </c>
      <c r="K94" s="108"/>
      <c r="L94" s="50"/>
    </row>
    <row r="95" spans="2:47" s="1" customFormat="1" ht="10.35" customHeight="1" x14ac:dyDescent="0.2">
      <c r="B95" s="50"/>
      <c r="L95" s="50"/>
    </row>
    <row r="96" spans="2:47" s="1" customFormat="1" ht="22.9" customHeight="1" x14ac:dyDescent="0.2">
      <c r="B96" s="50"/>
      <c r="C96" s="119" t="s">
        <v>208</v>
      </c>
      <c r="J96" s="103">
        <f>J119</f>
        <v>0</v>
      </c>
      <c r="L96" s="50"/>
      <c r="AU96" s="17" t="s">
        <v>209</v>
      </c>
    </row>
    <row r="97" spans="2:12" s="8" customFormat="1" ht="24.95" customHeight="1" x14ac:dyDescent="0.2">
      <c r="B97" s="120"/>
      <c r="D97" s="121" t="s">
        <v>2007</v>
      </c>
      <c r="E97" s="122"/>
      <c r="F97" s="122"/>
      <c r="G97" s="122"/>
      <c r="H97" s="122"/>
      <c r="I97" s="122"/>
      <c r="J97" s="123">
        <f>J120</f>
        <v>0</v>
      </c>
      <c r="L97" s="120"/>
    </row>
    <row r="98" spans="2:12" s="8" customFormat="1" ht="24.95" customHeight="1" x14ac:dyDescent="0.2">
      <c r="B98" s="120"/>
      <c r="D98" s="121" t="s">
        <v>2008</v>
      </c>
      <c r="E98" s="122"/>
      <c r="F98" s="122"/>
      <c r="G98" s="122"/>
      <c r="H98" s="122"/>
      <c r="I98" s="122"/>
      <c r="J98" s="123">
        <f>J134</f>
        <v>0</v>
      </c>
      <c r="L98" s="120"/>
    </row>
    <row r="99" spans="2:12" s="8" customFormat="1" ht="24.95" customHeight="1" x14ac:dyDescent="0.2">
      <c r="B99" s="120"/>
      <c r="D99" s="121" t="s">
        <v>2009</v>
      </c>
      <c r="E99" s="122"/>
      <c r="F99" s="122"/>
      <c r="G99" s="122"/>
      <c r="H99" s="122"/>
      <c r="I99" s="122"/>
      <c r="J99" s="123">
        <f>J141</f>
        <v>0</v>
      </c>
      <c r="L99" s="120"/>
    </row>
    <row r="100" spans="2:12" s="1" customFormat="1" ht="21.75" customHeight="1" x14ac:dyDescent="0.2">
      <c r="B100" s="50"/>
      <c r="L100" s="50"/>
    </row>
    <row r="101" spans="2:12" s="1" customFormat="1" ht="6.95" customHeight="1" x14ac:dyDescent="0.2"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50"/>
    </row>
    <row r="105" spans="2:12" s="1" customFormat="1" ht="6.95" customHeight="1" x14ac:dyDescent="0.2"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50"/>
    </row>
    <row r="106" spans="2:12" s="1" customFormat="1" ht="24.95" customHeight="1" x14ac:dyDescent="0.2">
      <c r="B106" s="50"/>
      <c r="C106" s="42" t="s">
        <v>231</v>
      </c>
      <c r="L106" s="50"/>
    </row>
    <row r="107" spans="2:12" s="1" customFormat="1" ht="6.95" customHeight="1" x14ac:dyDescent="0.2">
      <c r="B107" s="50"/>
      <c r="L107" s="50"/>
    </row>
    <row r="108" spans="2:12" s="1" customFormat="1" ht="12" customHeight="1" x14ac:dyDescent="0.2">
      <c r="B108" s="50"/>
      <c r="C108" s="47" t="s">
        <v>17</v>
      </c>
      <c r="L108" s="50"/>
    </row>
    <row r="109" spans="2:12" s="1" customFormat="1" ht="16.5" customHeight="1" x14ac:dyDescent="0.2">
      <c r="B109" s="50"/>
      <c r="E109" s="241" t="str">
        <f>E7</f>
        <v>Rek. pavilonu nosorožců 3, ZOO Dvůr Králové - 2.etapa</v>
      </c>
      <c r="F109" s="242"/>
      <c r="G109" s="242"/>
      <c r="H109" s="242"/>
      <c r="L109" s="50"/>
    </row>
    <row r="110" spans="2:12" s="1" customFormat="1" ht="12" customHeight="1" x14ac:dyDescent="0.2">
      <c r="B110" s="50"/>
      <c r="C110" s="47" t="s">
        <v>120</v>
      </c>
      <c r="L110" s="50"/>
    </row>
    <row r="111" spans="2:12" s="1" customFormat="1" ht="16.5" customHeight="1" x14ac:dyDescent="0.2">
      <c r="B111" s="50"/>
      <c r="E111" s="220" t="str">
        <f>E9</f>
        <v>14 - VZT materiál a montáž - 2.etapa</v>
      </c>
      <c r="F111" s="240"/>
      <c r="G111" s="240"/>
      <c r="H111" s="240"/>
      <c r="L111" s="50"/>
    </row>
    <row r="112" spans="2:12" s="1" customFormat="1" ht="6.95" customHeight="1" x14ac:dyDescent="0.2">
      <c r="B112" s="50"/>
      <c r="L112" s="50"/>
    </row>
    <row r="113" spans="2:65" s="1" customFormat="1" ht="12" customHeight="1" x14ac:dyDescent="0.2">
      <c r="B113" s="50"/>
      <c r="C113" s="47" t="s">
        <v>21</v>
      </c>
      <c r="F113" s="48" t="str">
        <f>F12</f>
        <v>Dvůr Králové nad Labem</v>
      </c>
      <c r="I113" s="47" t="s">
        <v>23</v>
      </c>
      <c r="J113" s="100" t="str">
        <f>IF(J12="","",J12)</f>
        <v>19. 3. 2024</v>
      </c>
      <c r="L113" s="50"/>
    </row>
    <row r="114" spans="2:65" s="1" customFormat="1" ht="6.95" customHeight="1" x14ac:dyDescent="0.2">
      <c r="B114" s="50"/>
      <c r="L114" s="50"/>
    </row>
    <row r="115" spans="2:65" s="1" customFormat="1" ht="40.15" customHeight="1" x14ac:dyDescent="0.2">
      <c r="B115" s="50"/>
      <c r="C115" s="47" t="s">
        <v>25</v>
      </c>
      <c r="F115" s="48" t="str">
        <f>E15</f>
        <v>ZOO Dvůr Králové a.s., Štefánikova 1029, D.K.n.L.</v>
      </c>
      <c r="I115" s="47" t="s">
        <v>31</v>
      </c>
      <c r="J115" s="116" t="str">
        <f>E21</f>
        <v>Projektis DK s.r.o., Legionářská 562, D.K.n.L.</v>
      </c>
      <c r="L115" s="50"/>
    </row>
    <row r="116" spans="2:65" s="1" customFormat="1" ht="15.2" customHeight="1" x14ac:dyDescent="0.2">
      <c r="B116" s="50"/>
      <c r="C116" s="47" t="s">
        <v>29</v>
      </c>
      <c r="F116" s="48" t="str">
        <f>IF(E18="","",E18)</f>
        <v>Vyplň údaj</v>
      </c>
      <c r="I116" s="47" t="s">
        <v>34</v>
      </c>
      <c r="J116" s="116" t="str">
        <f>E24</f>
        <v>ing. V. Švehla</v>
      </c>
      <c r="L116" s="50"/>
    </row>
    <row r="117" spans="2:65" s="1" customFormat="1" ht="10.35" customHeight="1" x14ac:dyDescent="0.2">
      <c r="B117" s="50"/>
      <c r="L117" s="50"/>
    </row>
    <row r="118" spans="2:65" s="10" customFormat="1" ht="29.25" customHeight="1" x14ac:dyDescent="0.2">
      <c r="B118" s="128"/>
      <c r="C118" s="129" t="s">
        <v>232</v>
      </c>
      <c r="D118" s="130" t="s">
        <v>62</v>
      </c>
      <c r="E118" s="130" t="s">
        <v>58</v>
      </c>
      <c r="F118" s="130" t="s">
        <v>59</v>
      </c>
      <c r="G118" s="130" t="s">
        <v>233</v>
      </c>
      <c r="H118" s="130" t="s">
        <v>234</v>
      </c>
      <c r="I118" s="130" t="s">
        <v>235</v>
      </c>
      <c r="J118" s="130" t="s">
        <v>207</v>
      </c>
      <c r="K118" s="131" t="s">
        <v>236</v>
      </c>
      <c r="L118" s="128"/>
      <c r="M118" s="74" t="s">
        <v>1</v>
      </c>
      <c r="N118" s="75" t="s">
        <v>41</v>
      </c>
      <c r="O118" s="75" t="s">
        <v>237</v>
      </c>
      <c r="P118" s="75" t="s">
        <v>238</v>
      </c>
      <c r="Q118" s="75" t="s">
        <v>239</v>
      </c>
      <c r="R118" s="75" t="s">
        <v>240</v>
      </c>
      <c r="S118" s="75" t="s">
        <v>241</v>
      </c>
      <c r="T118" s="76" t="s">
        <v>242</v>
      </c>
    </row>
    <row r="119" spans="2:65" s="1" customFormat="1" ht="22.9" customHeight="1" x14ac:dyDescent="0.25">
      <c r="B119" s="50"/>
      <c r="C119" s="79" t="s">
        <v>243</v>
      </c>
      <c r="J119" s="132">
        <f>BK119</f>
        <v>0</v>
      </c>
      <c r="L119" s="50"/>
      <c r="M119" s="77"/>
      <c r="N119" s="69"/>
      <c r="O119" s="69"/>
      <c r="P119" s="133">
        <f>P120+P134+P141</f>
        <v>0</v>
      </c>
      <c r="Q119" s="69"/>
      <c r="R119" s="133">
        <f>R120+R134+R141</f>
        <v>0</v>
      </c>
      <c r="S119" s="69"/>
      <c r="T119" s="134">
        <f>T120+T134+T141</f>
        <v>0</v>
      </c>
      <c r="AT119" s="17" t="s">
        <v>76</v>
      </c>
      <c r="AU119" s="17" t="s">
        <v>209</v>
      </c>
      <c r="BK119" s="23">
        <f>BK120+BK134+BK141</f>
        <v>0</v>
      </c>
    </row>
    <row r="120" spans="2:65" s="11" customFormat="1" ht="25.9" customHeight="1" x14ac:dyDescent="0.2">
      <c r="B120" s="135"/>
      <c r="D120" s="24" t="s">
        <v>76</v>
      </c>
      <c r="E120" s="136" t="s">
        <v>2010</v>
      </c>
      <c r="F120" s="136" t="s">
        <v>2011</v>
      </c>
      <c r="J120" s="137">
        <f>BK120</f>
        <v>0</v>
      </c>
      <c r="L120" s="135"/>
      <c r="M120" s="138"/>
      <c r="P120" s="139">
        <f>SUM(P121:P133)</f>
        <v>0</v>
      </c>
      <c r="R120" s="139">
        <f>SUM(R121:R133)</f>
        <v>0</v>
      </c>
      <c r="T120" s="140">
        <f>SUM(T121:T133)</f>
        <v>0</v>
      </c>
      <c r="AR120" s="24" t="s">
        <v>8</v>
      </c>
      <c r="AT120" s="25" t="s">
        <v>76</v>
      </c>
      <c r="AU120" s="25" t="s">
        <v>77</v>
      </c>
      <c r="AY120" s="24" t="s">
        <v>246</v>
      </c>
      <c r="BK120" s="26">
        <f>SUM(BK121:BK133)</f>
        <v>0</v>
      </c>
    </row>
    <row r="121" spans="2:65" s="1" customFormat="1" ht="49.15" customHeight="1" x14ac:dyDescent="0.2">
      <c r="B121" s="50"/>
      <c r="C121" s="169" t="s">
        <v>8</v>
      </c>
      <c r="D121" s="169" t="s">
        <v>643</v>
      </c>
      <c r="E121" s="170" t="s">
        <v>2012</v>
      </c>
      <c r="F121" s="171" t="s">
        <v>2013</v>
      </c>
      <c r="G121" s="172" t="s">
        <v>1809</v>
      </c>
      <c r="H121" s="173">
        <v>6</v>
      </c>
      <c r="I121" s="34"/>
      <c r="J121" s="174">
        <f t="shared" ref="J121:J133" si="0">ROUND(I121*H121,0)</f>
        <v>0</v>
      </c>
      <c r="K121" s="171" t="s">
        <v>1</v>
      </c>
      <c r="L121" s="175"/>
      <c r="M121" s="176" t="s">
        <v>1</v>
      </c>
      <c r="N121" s="177" t="s">
        <v>42</v>
      </c>
      <c r="P121" s="151">
        <f t="shared" ref="P121:P133" si="1">O121*H121</f>
        <v>0</v>
      </c>
      <c r="Q121" s="151">
        <v>0</v>
      </c>
      <c r="R121" s="151">
        <f t="shared" ref="R121:R133" si="2">Q121*H121</f>
        <v>0</v>
      </c>
      <c r="S121" s="151">
        <v>0</v>
      </c>
      <c r="T121" s="152">
        <f t="shared" ref="T121:T133" si="3">S121*H121</f>
        <v>0</v>
      </c>
      <c r="AR121" s="28" t="s">
        <v>302</v>
      </c>
      <c r="AT121" s="28" t="s">
        <v>643</v>
      </c>
      <c r="AU121" s="28" t="s">
        <v>8</v>
      </c>
      <c r="AY121" s="17" t="s">
        <v>246</v>
      </c>
      <c r="BE121" s="29">
        <f t="shared" ref="BE121:BE133" si="4">IF(N121="základní",J121,0)</f>
        <v>0</v>
      </c>
      <c r="BF121" s="29">
        <f t="shared" ref="BF121:BF133" si="5">IF(N121="snížená",J121,0)</f>
        <v>0</v>
      </c>
      <c r="BG121" s="29">
        <f t="shared" ref="BG121:BG133" si="6">IF(N121="zákl. přenesená",J121,0)</f>
        <v>0</v>
      </c>
      <c r="BH121" s="29">
        <f t="shared" ref="BH121:BH133" si="7">IF(N121="sníž. přenesená",J121,0)</f>
        <v>0</v>
      </c>
      <c r="BI121" s="29">
        <f t="shared" ref="BI121:BI133" si="8">IF(N121="nulová",J121,0)</f>
        <v>0</v>
      </c>
      <c r="BJ121" s="17" t="s">
        <v>8</v>
      </c>
      <c r="BK121" s="29">
        <f t="shared" ref="BK121:BK133" si="9">ROUND(I121*H121,0)</f>
        <v>0</v>
      </c>
      <c r="BL121" s="17" t="s">
        <v>253</v>
      </c>
      <c r="BM121" s="28" t="s">
        <v>2014</v>
      </c>
    </row>
    <row r="122" spans="2:65" s="1" customFormat="1" ht="24.2" customHeight="1" x14ac:dyDescent="0.2">
      <c r="B122" s="50"/>
      <c r="C122" s="169" t="s">
        <v>86</v>
      </c>
      <c r="D122" s="169" t="s">
        <v>643</v>
      </c>
      <c r="E122" s="170" t="s">
        <v>2015</v>
      </c>
      <c r="F122" s="171" t="s">
        <v>2016</v>
      </c>
      <c r="G122" s="172" t="s">
        <v>1809</v>
      </c>
      <c r="H122" s="173">
        <v>1</v>
      </c>
      <c r="I122" s="34"/>
      <c r="J122" s="174">
        <f t="shared" si="0"/>
        <v>0</v>
      </c>
      <c r="K122" s="171" t="s">
        <v>1</v>
      </c>
      <c r="L122" s="175"/>
      <c r="M122" s="176" t="s">
        <v>1</v>
      </c>
      <c r="N122" s="177" t="s">
        <v>42</v>
      </c>
      <c r="P122" s="151">
        <f t="shared" si="1"/>
        <v>0</v>
      </c>
      <c r="Q122" s="151">
        <v>0</v>
      </c>
      <c r="R122" s="151">
        <f t="shared" si="2"/>
        <v>0</v>
      </c>
      <c r="S122" s="151">
        <v>0</v>
      </c>
      <c r="T122" s="152">
        <f t="shared" si="3"/>
        <v>0</v>
      </c>
      <c r="AR122" s="28" t="s">
        <v>302</v>
      </c>
      <c r="AT122" s="28" t="s">
        <v>643</v>
      </c>
      <c r="AU122" s="28" t="s">
        <v>8</v>
      </c>
      <c r="AY122" s="17" t="s">
        <v>246</v>
      </c>
      <c r="BE122" s="29">
        <f t="shared" si="4"/>
        <v>0</v>
      </c>
      <c r="BF122" s="29">
        <f t="shared" si="5"/>
        <v>0</v>
      </c>
      <c r="BG122" s="29">
        <f t="shared" si="6"/>
        <v>0</v>
      </c>
      <c r="BH122" s="29">
        <f t="shared" si="7"/>
        <v>0</v>
      </c>
      <c r="BI122" s="29">
        <f t="shared" si="8"/>
        <v>0</v>
      </c>
      <c r="BJ122" s="17" t="s">
        <v>8</v>
      </c>
      <c r="BK122" s="29">
        <f t="shared" si="9"/>
        <v>0</v>
      </c>
      <c r="BL122" s="17" t="s">
        <v>253</v>
      </c>
      <c r="BM122" s="28" t="s">
        <v>2017</v>
      </c>
    </row>
    <row r="123" spans="2:65" s="1" customFormat="1" ht="16.5" customHeight="1" x14ac:dyDescent="0.2">
      <c r="B123" s="50"/>
      <c r="C123" s="169" t="s">
        <v>263</v>
      </c>
      <c r="D123" s="169" t="s">
        <v>643</v>
      </c>
      <c r="E123" s="170" t="s">
        <v>2018</v>
      </c>
      <c r="F123" s="171" t="s">
        <v>2019</v>
      </c>
      <c r="G123" s="172" t="s">
        <v>1</v>
      </c>
      <c r="H123" s="173">
        <v>2</v>
      </c>
      <c r="I123" s="34"/>
      <c r="J123" s="174">
        <f t="shared" si="0"/>
        <v>0</v>
      </c>
      <c r="K123" s="171" t="s">
        <v>1</v>
      </c>
      <c r="L123" s="175"/>
      <c r="M123" s="176" t="s">
        <v>1</v>
      </c>
      <c r="N123" s="177" t="s">
        <v>42</v>
      </c>
      <c r="P123" s="151">
        <f t="shared" si="1"/>
        <v>0</v>
      </c>
      <c r="Q123" s="151">
        <v>0</v>
      </c>
      <c r="R123" s="151">
        <f t="shared" si="2"/>
        <v>0</v>
      </c>
      <c r="S123" s="151">
        <v>0</v>
      </c>
      <c r="T123" s="152">
        <f t="shared" si="3"/>
        <v>0</v>
      </c>
      <c r="AR123" s="28" t="s">
        <v>302</v>
      </c>
      <c r="AT123" s="28" t="s">
        <v>643</v>
      </c>
      <c r="AU123" s="28" t="s">
        <v>8</v>
      </c>
      <c r="AY123" s="17" t="s">
        <v>246</v>
      </c>
      <c r="BE123" s="29">
        <f t="shared" si="4"/>
        <v>0</v>
      </c>
      <c r="BF123" s="29">
        <f t="shared" si="5"/>
        <v>0</v>
      </c>
      <c r="BG123" s="29">
        <f t="shared" si="6"/>
        <v>0</v>
      </c>
      <c r="BH123" s="29">
        <f t="shared" si="7"/>
        <v>0</v>
      </c>
      <c r="BI123" s="29">
        <f t="shared" si="8"/>
        <v>0</v>
      </c>
      <c r="BJ123" s="17" t="s">
        <v>8</v>
      </c>
      <c r="BK123" s="29">
        <f t="shared" si="9"/>
        <v>0</v>
      </c>
      <c r="BL123" s="17" t="s">
        <v>253</v>
      </c>
      <c r="BM123" s="28" t="s">
        <v>2020</v>
      </c>
    </row>
    <row r="124" spans="2:65" s="1" customFormat="1" ht="37.9" customHeight="1" x14ac:dyDescent="0.2">
      <c r="B124" s="50"/>
      <c r="C124" s="169" t="s">
        <v>253</v>
      </c>
      <c r="D124" s="169" t="s">
        <v>643</v>
      </c>
      <c r="E124" s="170" t="s">
        <v>2021</v>
      </c>
      <c r="F124" s="171" t="s">
        <v>2022</v>
      </c>
      <c r="G124" s="172" t="s">
        <v>251</v>
      </c>
      <c r="H124" s="173">
        <v>3</v>
      </c>
      <c r="I124" s="34"/>
      <c r="J124" s="174">
        <f t="shared" si="0"/>
        <v>0</v>
      </c>
      <c r="K124" s="171" t="s">
        <v>1</v>
      </c>
      <c r="L124" s="175"/>
      <c r="M124" s="176" t="s">
        <v>1</v>
      </c>
      <c r="N124" s="177" t="s">
        <v>42</v>
      </c>
      <c r="P124" s="151">
        <f t="shared" si="1"/>
        <v>0</v>
      </c>
      <c r="Q124" s="151">
        <v>0</v>
      </c>
      <c r="R124" s="151">
        <f t="shared" si="2"/>
        <v>0</v>
      </c>
      <c r="S124" s="151">
        <v>0</v>
      </c>
      <c r="T124" s="152">
        <f t="shared" si="3"/>
        <v>0</v>
      </c>
      <c r="AR124" s="28" t="s">
        <v>302</v>
      </c>
      <c r="AT124" s="28" t="s">
        <v>643</v>
      </c>
      <c r="AU124" s="28" t="s">
        <v>8</v>
      </c>
      <c r="AY124" s="17" t="s">
        <v>246</v>
      </c>
      <c r="BE124" s="29">
        <f t="shared" si="4"/>
        <v>0</v>
      </c>
      <c r="BF124" s="29">
        <f t="shared" si="5"/>
        <v>0</v>
      </c>
      <c r="BG124" s="29">
        <f t="shared" si="6"/>
        <v>0</v>
      </c>
      <c r="BH124" s="29">
        <f t="shared" si="7"/>
        <v>0</v>
      </c>
      <c r="BI124" s="29">
        <f t="shared" si="8"/>
        <v>0</v>
      </c>
      <c r="BJ124" s="17" t="s">
        <v>8</v>
      </c>
      <c r="BK124" s="29">
        <f t="shared" si="9"/>
        <v>0</v>
      </c>
      <c r="BL124" s="17" t="s">
        <v>253</v>
      </c>
      <c r="BM124" s="28" t="s">
        <v>2023</v>
      </c>
    </row>
    <row r="125" spans="2:65" s="1" customFormat="1" ht="24.2" customHeight="1" x14ac:dyDescent="0.2">
      <c r="B125" s="50"/>
      <c r="C125" s="169" t="s">
        <v>271</v>
      </c>
      <c r="D125" s="169" t="s">
        <v>643</v>
      </c>
      <c r="E125" s="170" t="s">
        <v>2024</v>
      </c>
      <c r="F125" s="171" t="s">
        <v>2025</v>
      </c>
      <c r="G125" s="172" t="s">
        <v>251</v>
      </c>
      <c r="H125" s="173">
        <v>15</v>
      </c>
      <c r="I125" s="34"/>
      <c r="J125" s="174">
        <f t="shared" si="0"/>
        <v>0</v>
      </c>
      <c r="K125" s="171" t="s">
        <v>1</v>
      </c>
      <c r="L125" s="175"/>
      <c r="M125" s="176" t="s">
        <v>1</v>
      </c>
      <c r="N125" s="177" t="s">
        <v>42</v>
      </c>
      <c r="P125" s="151">
        <f t="shared" si="1"/>
        <v>0</v>
      </c>
      <c r="Q125" s="151">
        <v>0</v>
      </c>
      <c r="R125" s="151">
        <f t="shared" si="2"/>
        <v>0</v>
      </c>
      <c r="S125" s="151">
        <v>0</v>
      </c>
      <c r="T125" s="152">
        <f t="shared" si="3"/>
        <v>0</v>
      </c>
      <c r="AR125" s="28" t="s">
        <v>302</v>
      </c>
      <c r="AT125" s="28" t="s">
        <v>643</v>
      </c>
      <c r="AU125" s="28" t="s">
        <v>8</v>
      </c>
      <c r="AY125" s="17" t="s">
        <v>246</v>
      </c>
      <c r="BE125" s="29">
        <f t="shared" si="4"/>
        <v>0</v>
      </c>
      <c r="BF125" s="29">
        <f t="shared" si="5"/>
        <v>0</v>
      </c>
      <c r="BG125" s="29">
        <f t="shared" si="6"/>
        <v>0</v>
      </c>
      <c r="BH125" s="29">
        <f t="shared" si="7"/>
        <v>0</v>
      </c>
      <c r="BI125" s="29">
        <f t="shared" si="8"/>
        <v>0</v>
      </c>
      <c r="BJ125" s="17" t="s">
        <v>8</v>
      </c>
      <c r="BK125" s="29">
        <f t="shared" si="9"/>
        <v>0</v>
      </c>
      <c r="BL125" s="17" t="s">
        <v>253</v>
      </c>
      <c r="BM125" s="28" t="s">
        <v>2026</v>
      </c>
    </row>
    <row r="126" spans="2:65" s="1" customFormat="1" ht="66.75" customHeight="1" x14ac:dyDescent="0.2">
      <c r="B126" s="50"/>
      <c r="C126" s="169" t="s">
        <v>277</v>
      </c>
      <c r="D126" s="169" t="s">
        <v>643</v>
      </c>
      <c r="E126" s="170" t="s">
        <v>2027</v>
      </c>
      <c r="F126" s="171" t="s">
        <v>2679</v>
      </c>
      <c r="G126" s="172" t="s">
        <v>1090</v>
      </c>
      <c r="H126" s="173">
        <v>30</v>
      </c>
      <c r="I126" s="34"/>
      <c r="J126" s="174">
        <f t="shared" si="0"/>
        <v>0</v>
      </c>
      <c r="K126" s="171" t="s">
        <v>1</v>
      </c>
      <c r="L126" s="175"/>
      <c r="M126" s="176" t="s">
        <v>1</v>
      </c>
      <c r="N126" s="177" t="s">
        <v>42</v>
      </c>
      <c r="P126" s="151">
        <f t="shared" si="1"/>
        <v>0</v>
      </c>
      <c r="Q126" s="151">
        <v>0</v>
      </c>
      <c r="R126" s="151">
        <f t="shared" si="2"/>
        <v>0</v>
      </c>
      <c r="S126" s="151">
        <v>0</v>
      </c>
      <c r="T126" s="152">
        <f t="shared" si="3"/>
        <v>0</v>
      </c>
      <c r="AR126" s="28" t="s">
        <v>302</v>
      </c>
      <c r="AT126" s="28" t="s">
        <v>643</v>
      </c>
      <c r="AU126" s="28" t="s">
        <v>8</v>
      </c>
      <c r="AY126" s="17" t="s">
        <v>246</v>
      </c>
      <c r="BE126" s="29">
        <f t="shared" si="4"/>
        <v>0</v>
      </c>
      <c r="BF126" s="29">
        <f t="shared" si="5"/>
        <v>0</v>
      </c>
      <c r="BG126" s="29">
        <f t="shared" si="6"/>
        <v>0</v>
      </c>
      <c r="BH126" s="29">
        <f t="shared" si="7"/>
        <v>0</v>
      </c>
      <c r="BI126" s="29">
        <f t="shared" si="8"/>
        <v>0</v>
      </c>
      <c r="BJ126" s="17" t="s">
        <v>8</v>
      </c>
      <c r="BK126" s="29">
        <f t="shared" si="9"/>
        <v>0</v>
      </c>
      <c r="BL126" s="17" t="s">
        <v>253</v>
      </c>
      <c r="BM126" s="28" t="s">
        <v>2028</v>
      </c>
    </row>
    <row r="127" spans="2:65" s="1" customFormat="1" ht="24.2" customHeight="1" x14ac:dyDescent="0.2">
      <c r="B127" s="50"/>
      <c r="C127" s="143" t="s">
        <v>287</v>
      </c>
      <c r="D127" s="143" t="s">
        <v>248</v>
      </c>
      <c r="E127" s="144" t="s">
        <v>2029</v>
      </c>
      <c r="F127" s="145" t="s">
        <v>2016</v>
      </c>
      <c r="G127" s="146" t="s">
        <v>1809</v>
      </c>
      <c r="H127" s="147">
        <v>1</v>
      </c>
      <c r="I127" s="27"/>
      <c r="J127" s="148">
        <f t="shared" si="0"/>
        <v>0</v>
      </c>
      <c r="K127" s="145" t="s">
        <v>1</v>
      </c>
      <c r="L127" s="50"/>
      <c r="M127" s="149" t="s">
        <v>1</v>
      </c>
      <c r="N127" s="150" t="s">
        <v>42</v>
      </c>
      <c r="P127" s="151">
        <f t="shared" si="1"/>
        <v>0</v>
      </c>
      <c r="Q127" s="151">
        <v>0</v>
      </c>
      <c r="R127" s="151">
        <f t="shared" si="2"/>
        <v>0</v>
      </c>
      <c r="S127" s="151">
        <v>0</v>
      </c>
      <c r="T127" s="152">
        <f t="shared" si="3"/>
        <v>0</v>
      </c>
      <c r="AR127" s="28" t="s">
        <v>253</v>
      </c>
      <c r="AT127" s="28" t="s">
        <v>248</v>
      </c>
      <c r="AU127" s="28" t="s">
        <v>8</v>
      </c>
      <c r="AY127" s="17" t="s">
        <v>246</v>
      </c>
      <c r="BE127" s="29">
        <f t="shared" si="4"/>
        <v>0</v>
      </c>
      <c r="BF127" s="29">
        <f t="shared" si="5"/>
        <v>0</v>
      </c>
      <c r="BG127" s="29">
        <f t="shared" si="6"/>
        <v>0</v>
      </c>
      <c r="BH127" s="29">
        <f t="shared" si="7"/>
        <v>0</v>
      </c>
      <c r="BI127" s="29">
        <f t="shared" si="8"/>
        <v>0</v>
      </c>
      <c r="BJ127" s="17" t="s">
        <v>8</v>
      </c>
      <c r="BK127" s="29">
        <f t="shared" si="9"/>
        <v>0</v>
      </c>
      <c r="BL127" s="17" t="s">
        <v>253</v>
      </c>
      <c r="BM127" s="28" t="s">
        <v>2030</v>
      </c>
    </row>
    <row r="128" spans="2:65" s="1" customFormat="1" ht="49.15" customHeight="1" x14ac:dyDescent="0.2">
      <c r="B128" s="50"/>
      <c r="C128" s="143" t="s">
        <v>302</v>
      </c>
      <c r="D128" s="143" t="s">
        <v>248</v>
      </c>
      <c r="E128" s="144" t="s">
        <v>2031</v>
      </c>
      <c r="F128" s="145" t="s">
        <v>2013</v>
      </c>
      <c r="G128" s="146" t="s">
        <v>1809</v>
      </c>
      <c r="H128" s="147">
        <v>6</v>
      </c>
      <c r="I128" s="27"/>
      <c r="J128" s="148">
        <f t="shared" si="0"/>
        <v>0</v>
      </c>
      <c r="K128" s="145" t="s">
        <v>1</v>
      </c>
      <c r="L128" s="50"/>
      <c r="M128" s="149" t="s">
        <v>1</v>
      </c>
      <c r="N128" s="150" t="s">
        <v>42</v>
      </c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AR128" s="28" t="s">
        <v>253</v>
      </c>
      <c r="AT128" s="28" t="s">
        <v>248</v>
      </c>
      <c r="AU128" s="28" t="s">
        <v>8</v>
      </c>
      <c r="AY128" s="17" t="s">
        <v>246</v>
      </c>
      <c r="BE128" s="29">
        <f t="shared" si="4"/>
        <v>0</v>
      </c>
      <c r="BF128" s="29">
        <f t="shared" si="5"/>
        <v>0</v>
      </c>
      <c r="BG128" s="29">
        <f t="shared" si="6"/>
        <v>0</v>
      </c>
      <c r="BH128" s="29">
        <f t="shared" si="7"/>
        <v>0</v>
      </c>
      <c r="BI128" s="29">
        <f t="shared" si="8"/>
        <v>0</v>
      </c>
      <c r="BJ128" s="17" t="s">
        <v>8</v>
      </c>
      <c r="BK128" s="29">
        <f t="shared" si="9"/>
        <v>0</v>
      </c>
      <c r="BL128" s="17" t="s">
        <v>253</v>
      </c>
      <c r="BM128" s="28" t="s">
        <v>2032</v>
      </c>
    </row>
    <row r="129" spans="2:65" s="1" customFormat="1" ht="76.349999999999994" customHeight="1" x14ac:dyDescent="0.2">
      <c r="B129" s="50"/>
      <c r="C129" s="143" t="s">
        <v>100</v>
      </c>
      <c r="D129" s="143" t="s">
        <v>248</v>
      </c>
      <c r="E129" s="144" t="s">
        <v>2033</v>
      </c>
      <c r="F129" s="145" t="s">
        <v>2034</v>
      </c>
      <c r="G129" s="146" t="s">
        <v>2035</v>
      </c>
      <c r="H129" s="147">
        <v>1</v>
      </c>
      <c r="I129" s="27"/>
      <c r="J129" s="148">
        <f t="shared" si="0"/>
        <v>0</v>
      </c>
      <c r="K129" s="145" t="s">
        <v>1</v>
      </c>
      <c r="L129" s="50"/>
      <c r="M129" s="149" t="s">
        <v>1</v>
      </c>
      <c r="N129" s="150" t="s">
        <v>42</v>
      </c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AR129" s="28" t="s">
        <v>253</v>
      </c>
      <c r="AT129" s="28" t="s">
        <v>248</v>
      </c>
      <c r="AU129" s="28" t="s">
        <v>8</v>
      </c>
      <c r="AY129" s="17" t="s">
        <v>246</v>
      </c>
      <c r="BE129" s="29">
        <f t="shared" si="4"/>
        <v>0</v>
      </c>
      <c r="BF129" s="29">
        <f t="shared" si="5"/>
        <v>0</v>
      </c>
      <c r="BG129" s="29">
        <f t="shared" si="6"/>
        <v>0</v>
      </c>
      <c r="BH129" s="29">
        <f t="shared" si="7"/>
        <v>0</v>
      </c>
      <c r="BI129" s="29">
        <f t="shared" si="8"/>
        <v>0</v>
      </c>
      <c r="BJ129" s="17" t="s">
        <v>8</v>
      </c>
      <c r="BK129" s="29">
        <f t="shared" si="9"/>
        <v>0</v>
      </c>
      <c r="BL129" s="17" t="s">
        <v>253</v>
      </c>
      <c r="BM129" s="28" t="s">
        <v>2036</v>
      </c>
    </row>
    <row r="130" spans="2:65" s="1" customFormat="1" ht="24.2" customHeight="1" x14ac:dyDescent="0.2">
      <c r="B130" s="50"/>
      <c r="C130" s="143" t="s">
        <v>312</v>
      </c>
      <c r="D130" s="143" t="s">
        <v>248</v>
      </c>
      <c r="E130" s="144" t="s">
        <v>2037</v>
      </c>
      <c r="F130" s="145" t="s">
        <v>2038</v>
      </c>
      <c r="G130" s="146" t="s">
        <v>2035</v>
      </c>
      <c r="H130" s="147">
        <v>1</v>
      </c>
      <c r="I130" s="27"/>
      <c r="J130" s="148">
        <f t="shared" si="0"/>
        <v>0</v>
      </c>
      <c r="K130" s="145" t="s">
        <v>1</v>
      </c>
      <c r="L130" s="50"/>
      <c r="M130" s="149" t="s">
        <v>1</v>
      </c>
      <c r="N130" s="150" t="s">
        <v>42</v>
      </c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AR130" s="28" t="s">
        <v>253</v>
      </c>
      <c r="AT130" s="28" t="s">
        <v>248</v>
      </c>
      <c r="AU130" s="28" t="s">
        <v>8</v>
      </c>
      <c r="AY130" s="17" t="s">
        <v>246</v>
      </c>
      <c r="BE130" s="29">
        <f t="shared" si="4"/>
        <v>0</v>
      </c>
      <c r="BF130" s="29">
        <f t="shared" si="5"/>
        <v>0</v>
      </c>
      <c r="BG130" s="29">
        <f t="shared" si="6"/>
        <v>0</v>
      </c>
      <c r="BH130" s="29">
        <f t="shared" si="7"/>
        <v>0</v>
      </c>
      <c r="BI130" s="29">
        <f t="shared" si="8"/>
        <v>0</v>
      </c>
      <c r="BJ130" s="17" t="s">
        <v>8</v>
      </c>
      <c r="BK130" s="29">
        <f t="shared" si="9"/>
        <v>0</v>
      </c>
      <c r="BL130" s="17" t="s">
        <v>253</v>
      </c>
      <c r="BM130" s="28" t="s">
        <v>2039</v>
      </c>
    </row>
    <row r="131" spans="2:65" s="1" customFormat="1" ht="37.9" customHeight="1" x14ac:dyDescent="0.2">
      <c r="B131" s="50"/>
      <c r="C131" s="143" t="s">
        <v>82</v>
      </c>
      <c r="D131" s="143" t="s">
        <v>248</v>
      </c>
      <c r="E131" s="144" t="s">
        <v>2040</v>
      </c>
      <c r="F131" s="145" t="s">
        <v>2041</v>
      </c>
      <c r="G131" s="146" t="s">
        <v>251</v>
      </c>
      <c r="H131" s="147">
        <v>6</v>
      </c>
      <c r="I131" s="27"/>
      <c r="J131" s="148">
        <f t="shared" si="0"/>
        <v>0</v>
      </c>
      <c r="K131" s="145" t="s">
        <v>1</v>
      </c>
      <c r="L131" s="50"/>
      <c r="M131" s="149" t="s">
        <v>1</v>
      </c>
      <c r="N131" s="150" t="s">
        <v>42</v>
      </c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AR131" s="28" t="s">
        <v>253</v>
      </c>
      <c r="AT131" s="28" t="s">
        <v>248</v>
      </c>
      <c r="AU131" s="28" t="s">
        <v>8</v>
      </c>
      <c r="AY131" s="17" t="s">
        <v>246</v>
      </c>
      <c r="BE131" s="29">
        <f t="shared" si="4"/>
        <v>0</v>
      </c>
      <c r="BF131" s="29">
        <f t="shared" si="5"/>
        <v>0</v>
      </c>
      <c r="BG131" s="29">
        <f t="shared" si="6"/>
        <v>0</v>
      </c>
      <c r="BH131" s="29">
        <f t="shared" si="7"/>
        <v>0</v>
      </c>
      <c r="BI131" s="29">
        <f t="shared" si="8"/>
        <v>0</v>
      </c>
      <c r="BJ131" s="17" t="s">
        <v>8</v>
      </c>
      <c r="BK131" s="29">
        <f t="shared" si="9"/>
        <v>0</v>
      </c>
      <c r="BL131" s="17" t="s">
        <v>253</v>
      </c>
      <c r="BM131" s="28" t="s">
        <v>2042</v>
      </c>
    </row>
    <row r="132" spans="2:65" s="1" customFormat="1" ht="37.9" customHeight="1" x14ac:dyDescent="0.2">
      <c r="B132" s="50"/>
      <c r="C132" s="143" t="s">
        <v>9</v>
      </c>
      <c r="D132" s="143" t="s">
        <v>248</v>
      </c>
      <c r="E132" s="144" t="s">
        <v>2043</v>
      </c>
      <c r="F132" s="145" t="s">
        <v>2022</v>
      </c>
      <c r="G132" s="146" t="s">
        <v>251</v>
      </c>
      <c r="H132" s="147">
        <v>3</v>
      </c>
      <c r="I132" s="27"/>
      <c r="J132" s="148">
        <f t="shared" si="0"/>
        <v>0</v>
      </c>
      <c r="K132" s="145" t="s">
        <v>1</v>
      </c>
      <c r="L132" s="50"/>
      <c r="M132" s="149" t="s">
        <v>1</v>
      </c>
      <c r="N132" s="150" t="s">
        <v>42</v>
      </c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AR132" s="28" t="s">
        <v>253</v>
      </c>
      <c r="AT132" s="28" t="s">
        <v>248</v>
      </c>
      <c r="AU132" s="28" t="s">
        <v>8</v>
      </c>
      <c r="AY132" s="17" t="s">
        <v>246</v>
      </c>
      <c r="BE132" s="29">
        <f t="shared" si="4"/>
        <v>0</v>
      </c>
      <c r="BF132" s="29">
        <f t="shared" si="5"/>
        <v>0</v>
      </c>
      <c r="BG132" s="29">
        <f t="shared" si="6"/>
        <v>0</v>
      </c>
      <c r="BH132" s="29">
        <f t="shared" si="7"/>
        <v>0</v>
      </c>
      <c r="BI132" s="29">
        <f t="shared" si="8"/>
        <v>0</v>
      </c>
      <c r="BJ132" s="17" t="s">
        <v>8</v>
      </c>
      <c r="BK132" s="29">
        <f t="shared" si="9"/>
        <v>0</v>
      </c>
      <c r="BL132" s="17" t="s">
        <v>253</v>
      </c>
      <c r="BM132" s="28" t="s">
        <v>2044</v>
      </c>
    </row>
    <row r="133" spans="2:65" s="1" customFormat="1" ht="24.2" customHeight="1" x14ac:dyDescent="0.2">
      <c r="B133" s="50"/>
      <c r="C133" s="143" t="s">
        <v>89</v>
      </c>
      <c r="D133" s="143" t="s">
        <v>248</v>
      </c>
      <c r="E133" s="144" t="s">
        <v>2045</v>
      </c>
      <c r="F133" s="145" t="s">
        <v>2025</v>
      </c>
      <c r="G133" s="146" t="s">
        <v>251</v>
      </c>
      <c r="H133" s="147">
        <v>15</v>
      </c>
      <c r="I133" s="27"/>
      <c r="J133" s="148">
        <f t="shared" si="0"/>
        <v>0</v>
      </c>
      <c r="K133" s="145" t="s">
        <v>1</v>
      </c>
      <c r="L133" s="50"/>
      <c r="M133" s="149" t="s">
        <v>1</v>
      </c>
      <c r="N133" s="150" t="s">
        <v>42</v>
      </c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AR133" s="28" t="s">
        <v>253</v>
      </c>
      <c r="AT133" s="28" t="s">
        <v>248</v>
      </c>
      <c r="AU133" s="28" t="s">
        <v>8</v>
      </c>
      <c r="AY133" s="17" t="s">
        <v>246</v>
      </c>
      <c r="BE133" s="29">
        <f t="shared" si="4"/>
        <v>0</v>
      </c>
      <c r="BF133" s="29">
        <f t="shared" si="5"/>
        <v>0</v>
      </c>
      <c r="BG133" s="29">
        <f t="shared" si="6"/>
        <v>0</v>
      </c>
      <c r="BH133" s="29">
        <f t="shared" si="7"/>
        <v>0</v>
      </c>
      <c r="BI133" s="29">
        <f t="shared" si="8"/>
        <v>0</v>
      </c>
      <c r="BJ133" s="17" t="s">
        <v>8</v>
      </c>
      <c r="BK133" s="29">
        <f t="shared" si="9"/>
        <v>0</v>
      </c>
      <c r="BL133" s="17" t="s">
        <v>253</v>
      </c>
      <c r="BM133" s="28" t="s">
        <v>2046</v>
      </c>
    </row>
    <row r="134" spans="2:65" s="11" customFormat="1" ht="25.9" customHeight="1" x14ac:dyDescent="0.2">
      <c r="B134" s="135"/>
      <c r="D134" s="24" t="s">
        <v>76</v>
      </c>
      <c r="E134" s="136" t="s">
        <v>1971</v>
      </c>
      <c r="F134" s="136" t="s">
        <v>2047</v>
      </c>
      <c r="J134" s="137">
        <f>BK134</f>
        <v>0</v>
      </c>
      <c r="L134" s="135"/>
      <c r="M134" s="138"/>
      <c r="P134" s="139">
        <f>SUM(P135:P140)</f>
        <v>0</v>
      </c>
      <c r="R134" s="139">
        <f>SUM(R135:R140)</f>
        <v>0</v>
      </c>
      <c r="T134" s="140">
        <f>SUM(T135:T140)</f>
        <v>0</v>
      </c>
      <c r="AR134" s="24" t="s">
        <v>8</v>
      </c>
      <c r="AT134" s="25" t="s">
        <v>76</v>
      </c>
      <c r="AU134" s="25" t="s">
        <v>77</v>
      </c>
      <c r="AY134" s="24" t="s">
        <v>246</v>
      </c>
      <c r="BK134" s="26">
        <f>SUM(BK135:BK140)</f>
        <v>0</v>
      </c>
    </row>
    <row r="135" spans="2:65" s="1" customFormat="1" ht="66.75" customHeight="1" x14ac:dyDescent="0.2">
      <c r="B135" s="50"/>
      <c r="C135" s="169" t="s">
        <v>92</v>
      </c>
      <c r="D135" s="169" t="s">
        <v>643</v>
      </c>
      <c r="E135" s="170" t="s">
        <v>2027</v>
      </c>
      <c r="F135" s="171" t="s">
        <v>2679</v>
      </c>
      <c r="G135" s="172" t="s">
        <v>1090</v>
      </c>
      <c r="H135" s="173">
        <v>30</v>
      </c>
      <c r="I135" s="34"/>
      <c r="J135" s="174">
        <f t="shared" ref="J135:J140" si="10">ROUND(I135*H135,0)</f>
        <v>0</v>
      </c>
      <c r="K135" s="171" t="s">
        <v>1</v>
      </c>
      <c r="L135" s="175"/>
      <c r="M135" s="176" t="s">
        <v>1</v>
      </c>
      <c r="N135" s="177" t="s">
        <v>42</v>
      </c>
      <c r="P135" s="151">
        <f t="shared" ref="P135:P140" si="11">O135*H135</f>
        <v>0</v>
      </c>
      <c r="Q135" s="151">
        <v>0</v>
      </c>
      <c r="R135" s="151">
        <f t="shared" ref="R135:R140" si="12">Q135*H135</f>
        <v>0</v>
      </c>
      <c r="S135" s="151">
        <v>0</v>
      </c>
      <c r="T135" s="152">
        <f t="shared" ref="T135:T140" si="13">S135*H135</f>
        <v>0</v>
      </c>
      <c r="AR135" s="28" t="s">
        <v>302</v>
      </c>
      <c r="AT135" s="28" t="s">
        <v>643</v>
      </c>
      <c r="AU135" s="28" t="s">
        <v>8</v>
      </c>
      <c r="AY135" s="17" t="s">
        <v>246</v>
      </c>
      <c r="BE135" s="29">
        <f t="shared" ref="BE135:BE140" si="14">IF(N135="základní",J135,0)</f>
        <v>0</v>
      </c>
      <c r="BF135" s="29">
        <f t="shared" ref="BF135:BF140" si="15">IF(N135="snížená",J135,0)</f>
        <v>0</v>
      </c>
      <c r="BG135" s="29">
        <f t="shared" ref="BG135:BG140" si="16">IF(N135="zákl. přenesená",J135,0)</f>
        <v>0</v>
      </c>
      <c r="BH135" s="29">
        <f t="shared" ref="BH135:BH140" si="17">IF(N135="sníž. přenesená",J135,0)</f>
        <v>0</v>
      </c>
      <c r="BI135" s="29">
        <f t="shared" ref="BI135:BI140" si="18">IF(N135="nulová",J135,0)</f>
        <v>0</v>
      </c>
      <c r="BJ135" s="17" t="s">
        <v>8</v>
      </c>
      <c r="BK135" s="29">
        <f t="shared" ref="BK135:BK140" si="19">ROUND(I135*H135,0)</f>
        <v>0</v>
      </c>
      <c r="BL135" s="17" t="s">
        <v>253</v>
      </c>
      <c r="BM135" s="28" t="s">
        <v>2048</v>
      </c>
    </row>
    <row r="136" spans="2:65" s="1" customFormat="1" ht="66.75" customHeight="1" x14ac:dyDescent="0.2">
      <c r="B136" s="50"/>
      <c r="C136" s="143" t="s">
        <v>95</v>
      </c>
      <c r="D136" s="143" t="s">
        <v>248</v>
      </c>
      <c r="E136" s="144" t="s">
        <v>2049</v>
      </c>
      <c r="F136" s="145" t="s">
        <v>2050</v>
      </c>
      <c r="G136" s="146" t="s">
        <v>2035</v>
      </c>
      <c r="H136" s="147">
        <v>1</v>
      </c>
      <c r="I136" s="27"/>
      <c r="J136" s="148">
        <f t="shared" si="10"/>
        <v>0</v>
      </c>
      <c r="K136" s="145" t="s">
        <v>1</v>
      </c>
      <c r="L136" s="50"/>
      <c r="M136" s="149" t="s">
        <v>1</v>
      </c>
      <c r="N136" s="150" t="s">
        <v>42</v>
      </c>
      <c r="P136" s="151">
        <f t="shared" si="11"/>
        <v>0</v>
      </c>
      <c r="Q136" s="151">
        <v>0</v>
      </c>
      <c r="R136" s="151">
        <f t="shared" si="12"/>
        <v>0</v>
      </c>
      <c r="S136" s="151">
        <v>0</v>
      </c>
      <c r="T136" s="152">
        <f t="shared" si="13"/>
        <v>0</v>
      </c>
      <c r="AR136" s="28" t="s">
        <v>253</v>
      </c>
      <c r="AT136" s="28" t="s">
        <v>248</v>
      </c>
      <c r="AU136" s="28" t="s">
        <v>8</v>
      </c>
      <c r="AY136" s="17" t="s">
        <v>246</v>
      </c>
      <c r="BE136" s="29">
        <f t="shared" si="14"/>
        <v>0</v>
      </c>
      <c r="BF136" s="29">
        <f t="shared" si="15"/>
        <v>0</v>
      </c>
      <c r="BG136" s="29">
        <f t="shared" si="16"/>
        <v>0</v>
      </c>
      <c r="BH136" s="29">
        <f t="shared" si="17"/>
        <v>0</v>
      </c>
      <c r="BI136" s="29">
        <f t="shared" si="18"/>
        <v>0</v>
      </c>
      <c r="BJ136" s="17" t="s">
        <v>8</v>
      </c>
      <c r="BK136" s="29">
        <f t="shared" si="19"/>
        <v>0</v>
      </c>
      <c r="BL136" s="17" t="s">
        <v>253</v>
      </c>
      <c r="BM136" s="28" t="s">
        <v>2051</v>
      </c>
    </row>
    <row r="137" spans="2:65" s="1" customFormat="1" ht="37.9" customHeight="1" x14ac:dyDescent="0.2">
      <c r="B137" s="50"/>
      <c r="C137" s="143" t="s">
        <v>364</v>
      </c>
      <c r="D137" s="143" t="s">
        <v>248</v>
      </c>
      <c r="E137" s="144" t="s">
        <v>2052</v>
      </c>
      <c r="F137" s="145" t="s">
        <v>2041</v>
      </c>
      <c r="G137" s="146" t="s">
        <v>251</v>
      </c>
      <c r="H137" s="147">
        <v>6</v>
      </c>
      <c r="I137" s="27"/>
      <c r="J137" s="148">
        <f t="shared" si="10"/>
        <v>0</v>
      </c>
      <c r="K137" s="145" t="s">
        <v>1</v>
      </c>
      <c r="L137" s="50"/>
      <c r="M137" s="149" t="s">
        <v>1</v>
      </c>
      <c r="N137" s="150" t="s">
        <v>42</v>
      </c>
      <c r="P137" s="151">
        <f t="shared" si="11"/>
        <v>0</v>
      </c>
      <c r="Q137" s="151">
        <v>0</v>
      </c>
      <c r="R137" s="151">
        <f t="shared" si="12"/>
        <v>0</v>
      </c>
      <c r="S137" s="151">
        <v>0</v>
      </c>
      <c r="T137" s="152">
        <f t="shared" si="13"/>
        <v>0</v>
      </c>
      <c r="AR137" s="28" t="s">
        <v>253</v>
      </c>
      <c r="AT137" s="28" t="s">
        <v>248</v>
      </c>
      <c r="AU137" s="28" t="s">
        <v>8</v>
      </c>
      <c r="AY137" s="17" t="s">
        <v>246</v>
      </c>
      <c r="BE137" s="29">
        <f t="shared" si="14"/>
        <v>0</v>
      </c>
      <c r="BF137" s="29">
        <f t="shared" si="15"/>
        <v>0</v>
      </c>
      <c r="BG137" s="29">
        <f t="shared" si="16"/>
        <v>0</v>
      </c>
      <c r="BH137" s="29">
        <f t="shared" si="17"/>
        <v>0</v>
      </c>
      <c r="BI137" s="29">
        <f t="shared" si="18"/>
        <v>0</v>
      </c>
      <c r="BJ137" s="17" t="s">
        <v>8</v>
      </c>
      <c r="BK137" s="29">
        <f t="shared" si="19"/>
        <v>0</v>
      </c>
      <c r="BL137" s="17" t="s">
        <v>253</v>
      </c>
      <c r="BM137" s="28" t="s">
        <v>2053</v>
      </c>
    </row>
    <row r="138" spans="2:65" s="1" customFormat="1" ht="24.2" customHeight="1" x14ac:dyDescent="0.2">
      <c r="B138" s="50"/>
      <c r="C138" s="143" t="s">
        <v>382</v>
      </c>
      <c r="D138" s="143" t="s">
        <v>248</v>
      </c>
      <c r="E138" s="144" t="s">
        <v>2054</v>
      </c>
      <c r="F138" s="145" t="s">
        <v>2025</v>
      </c>
      <c r="G138" s="146" t="s">
        <v>251</v>
      </c>
      <c r="H138" s="147">
        <v>40</v>
      </c>
      <c r="I138" s="27"/>
      <c r="J138" s="148">
        <f t="shared" si="10"/>
        <v>0</v>
      </c>
      <c r="K138" s="145" t="s">
        <v>1</v>
      </c>
      <c r="L138" s="50"/>
      <c r="M138" s="149" t="s">
        <v>1</v>
      </c>
      <c r="N138" s="150" t="s">
        <v>42</v>
      </c>
      <c r="P138" s="151">
        <f t="shared" si="11"/>
        <v>0</v>
      </c>
      <c r="Q138" s="151">
        <v>0</v>
      </c>
      <c r="R138" s="151">
        <f t="shared" si="12"/>
        <v>0</v>
      </c>
      <c r="S138" s="151">
        <v>0</v>
      </c>
      <c r="T138" s="152">
        <f t="shared" si="13"/>
        <v>0</v>
      </c>
      <c r="AR138" s="28" t="s">
        <v>253</v>
      </c>
      <c r="AT138" s="28" t="s">
        <v>248</v>
      </c>
      <c r="AU138" s="28" t="s">
        <v>8</v>
      </c>
      <c r="AY138" s="17" t="s">
        <v>246</v>
      </c>
      <c r="BE138" s="29">
        <f t="shared" si="14"/>
        <v>0</v>
      </c>
      <c r="BF138" s="29">
        <f t="shared" si="15"/>
        <v>0</v>
      </c>
      <c r="BG138" s="29">
        <f t="shared" si="16"/>
        <v>0</v>
      </c>
      <c r="BH138" s="29">
        <f t="shared" si="17"/>
        <v>0</v>
      </c>
      <c r="BI138" s="29">
        <f t="shared" si="18"/>
        <v>0</v>
      </c>
      <c r="BJ138" s="17" t="s">
        <v>8</v>
      </c>
      <c r="BK138" s="29">
        <f t="shared" si="19"/>
        <v>0</v>
      </c>
      <c r="BL138" s="17" t="s">
        <v>253</v>
      </c>
      <c r="BM138" s="28" t="s">
        <v>2055</v>
      </c>
    </row>
    <row r="139" spans="2:65" s="1" customFormat="1" ht="16.5" customHeight="1" x14ac:dyDescent="0.2">
      <c r="B139" s="50"/>
      <c r="C139" s="143" t="s">
        <v>386</v>
      </c>
      <c r="D139" s="143" t="s">
        <v>248</v>
      </c>
      <c r="E139" s="144" t="s">
        <v>2056</v>
      </c>
      <c r="F139" s="145" t="s">
        <v>2057</v>
      </c>
      <c r="G139" s="146" t="s">
        <v>1090</v>
      </c>
      <c r="H139" s="147">
        <v>20</v>
      </c>
      <c r="I139" s="27"/>
      <c r="J139" s="148">
        <f t="shared" si="10"/>
        <v>0</v>
      </c>
      <c r="K139" s="145" t="s">
        <v>1</v>
      </c>
      <c r="L139" s="50"/>
      <c r="M139" s="149" t="s">
        <v>1</v>
      </c>
      <c r="N139" s="150" t="s">
        <v>42</v>
      </c>
      <c r="P139" s="151">
        <f t="shared" si="11"/>
        <v>0</v>
      </c>
      <c r="Q139" s="151">
        <v>0</v>
      </c>
      <c r="R139" s="151">
        <f t="shared" si="12"/>
        <v>0</v>
      </c>
      <c r="S139" s="151">
        <v>0</v>
      </c>
      <c r="T139" s="152">
        <f t="shared" si="13"/>
        <v>0</v>
      </c>
      <c r="AR139" s="28" t="s">
        <v>253</v>
      </c>
      <c r="AT139" s="28" t="s">
        <v>248</v>
      </c>
      <c r="AU139" s="28" t="s">
        <v>8</v>
      </c>
      <c r="AY139" s="17" t="s">
        <v>246</v>
      </c>
      <c r="BE139" s="29">
        <f t="shared" si="14"/>
        <v>0</v>
      </c>
      <c r="BF139" s="29">
        <f t="shared" si="15"/>
        <v>0</v>
      </c>
      <c r="BG139" s="29">
        <f t="shared" si="16"/>
        <v>0</v>
      </c>
      <c r="BH139" s="29">
        <f t="shared" si="17"/>
        <v>0</v>
      </c>
      <c r="BI139" s="29">
        <f t="shared" si="18"/>
        <v>0</v>
      </c>
      <c r="BJ139" s="17" t="s">
        <v>8</v>
      </c>
      <c r="BK139" s="29">
        <f t="shared" si="19"/>
        <v>0</v>
      </c>
      <c r="BL139" s="17" t="s">
        <v>253</v>
      </c>
      <c r="BM139" s="28" t="s">
        <v>2058</v>
      </c>
    </row>
    <row r="140" spans="2:65" s="1" customFormat="1" ht="24.2" customHeight="1" x14ac:dyDescent="0.2">
      <c r="B140" s="50"/>
      <c r="C140" s="143" t="s">
        <v>392</v>
      </c>
      <c r="D140" s="143" t="s">
        <v>248</v>
      </c>
      <c r="E140" s="144" t="s">
        <v>2059</v>
      </c>
      <c r="F140" s="145" t="s">
        <v>2060</v>
      </c>
      <c r="G140" s="146" t="s">
        <v>2035</v>
      </c>
      <c r="H140" s="147">
        <v>1</v>
      </c>
      <c r="I140" s="27"/>
      <c r="J140" s="148">
        <f t="shared" si="10"/>
        <v>0</v>
      </c>
      <c r="K140" s="145" t="s">
        <v>1</v>
      </c>
      <c r="L140" s="50"/>
      <c r="M140" s="149" t="s">
        <v>1</v>
      </c>
      <c r="N140" s="150" t="s">
        <v>42</v>
      </c>
      <c r="P140" s="151">
        <f t="shared" si="11"/>
        <v>0</v>
      </c>
      <c r="Q140" s="151">
        <v>0</v>
      </c>
      <c r="R140" s="151">
        <f t="shared" si="12"/>
        <v>0</v>
      </c>
      <c r="S140" s="151">
        <v>0</v>
      </c>
      <c r="T140" s="152">
        <f t="shared" si="13"/>
        <v>0</v>
      </c>
      <c r="AR140" s="28" t="s">
        <v>253</v>
      </c>
      <c r="AT140" s="28" t="s">
        <v>248</v>
      </c>
      <c r="AU140" s="28" t="s">
        <v>8</v>
      </c>
      <c r="AY140" s="17" t="s">
        <v>246</v>
      </c>
      <c r="BE140" s="29">
        <f t="shared" si="14"/>
        <v>0</v>
      </c>
      <c r="BF140" s="29">
        <f t="shared" si="15"/>
        <v>0</v>
      </c>
      <c r="BG140" s="29">
        <f t="shared" si="16"/>
        <v>0</v>
      </c>
      <c r="BH140" s="29">
        <f t="shared" si="17"/>
        <v>0</v>
      </c>
      <c r="BI140" s="29">
        <f t="shared" si="18"/>
        <v>0</v>
      </c>
      <c r="BJ140" s="17" t="s">
        <v>8</v>
      </c>
      <c r="BK140" s="29">
        <f t="shared" si="19"/>
        <v>0</v>
      </c>
      <c r="BL140" s="17" t="s">
        <v>253</v>
      </c>
      <c r="BM140" s="28" t="s">
        <v>2061</v>
      </c>
    </row>
    <row r="141" spans="2:65" s="11" customFormat="1" ht="25.9" customHeight="1" x14ac:dyDescent="0.2">
      <c r="B141" s="135"/>
      <c r="D141" s="24" t="s">
        <v>76</v>
      </c>
      <c r="E141" s="136" t="s">
        <v>1989</v>
      </c>
      <c r="F141" s="136" t="s">
        <v>1990</v>
      </c>
      <c r="J141" s="137">
        <f>BK141</f>
        <v>0</v>
      </c>
      <c r="L141" s="135"/>
      <c r="M141" s="138"/>
      <c r="P141" s="139">
        <f>SUM(P142:P146)</f>
        <v>0</v>
      </c>
      <c r="R141" s="139">
        <f>SUM(R142:R146)</f>
        <v>0</v>
      </c>
      <c r="T141" s="140">
        <f>SUM(T142:T146)</f>
        <v>0</v>
      </c>
      <c r="AR141" s="24" t="s">
        <v>8</v>
      </c>
      <c r="AT141" s="25" t="s">
        <v>76</v>
      </c>
      <c r="AU141" s="25" t="s">
        <v>77</v>
      </c>
      <c r="AY141" s="24" t="s">
        <v>246</v>
      </c>
      <c r="BK141" s="26">
        <f>SUM(BK142:BK146)</f>
        <v>0</v>
      </c>
    </row>
    <row r="142" spans="2:65" s="1" customFormat="1" ht="49.15" customHeight="1" x14ac:dyDescent="0.2">
      <c r="B142" s="50"/>
      <c r="C142" s="143" t="s">
        <v>400</v>
      </c>
      <c r="D142" s="143" t="s">
        <v>248</v>
      </c>
      <c r="E142" s="144" t="s">
        <v>2003</v>
      </c>
      <c r="F142" s="145" t="s">
        <v>2004</v>
      </c>
      <c r="G142" s="146" t="s">
        <v>1738</v>
      </c>
      <c r="H142" s="147">
        <v>2</v>
      </c>
      <c r="I142" s="27"/>
      <c r="J142" s="148">
        <f>ROUND(I142*H142,0)</f>
        <v>0</v>
      </c>
      <c r="K142" s="145" t="s">
        <v>1</v>
      </c>
      <c r="L142" s="50"/>
      <c r="M142" s="149" t="s">
        <v>1</v>
      </c>
      <c r="N142" s="150" t="s">
        <v>42</v>
      </c>
      <c r="P142" s="151">
        <f>O142*H142</f>
        <v>0</v>
      </c>
      <c r="Q142" s="151">
        <v>0</v>
      </c>
      <c r="R142" s="151">
        <f>Q142*H142</f>
        <v>0</v>
      </c>
      <c r="S142" s="151">
        <v>0</v>
      </c>
      <c r="T142" s="152">
        <f>S142*H142</f>
        <v>0</v>
      </c>
      <c r="AR142" s="28" t="s">
        <v>253</v>
      </c>
      <c r="AT142" s="28" t="s">
        <v>248</v>
      </c>
      <c r="AU142" s="28" t="s">
        <v>8</v>
      </c>
      <c r="AY142" s="17" t="s">
        <v>246</v>
      </c>
      <c r="BE142" s="29">
        <f>IF(N142="základní",J142,0)</f>
        <v>0</v>
      </c>
      <c r="BF142" s="29">
        <f>IF(N142="snížená",J142,0)</f>
        <v>0</v>
      </c>
      <c r="BG142" s="29">
        <f>IF(N142="zákl. přenesená",J142,0)</f>
        <v>0</v>
      </c>
      <c r="BH142" s="29">
        <f>IF(N142="sníž. přenesená",J142,0)</f>
        <v>0</v>
      </c>
      <c r="BI142" s="29">
        <f>IF(N142="nulová",J142,0)</f>
        <v>0</v>
      </c>
      <c r="BJ142" s="17" t="s">
        <v>8</v>
      </c>
      <c r="BK142" s="29">
        <f>ROUND(I142*H142,0)</f>
        <v>0</v>
      </c>
      <c r="BL142" s="17" t="s">
        <v>253</v>
      </c>
      <c r="BM142" s="28" t="s">
        <v>2062</v>
      </c>
    </row>
    <row r="143" spans="2:65" s="1" customFormat="1" ht="16.5" customHeight="1" x14ac:dyDescent="0.2">
      <c r="B143" s="50"/>
      <c r="C143" s="143" t="s">
        <v>7</v>
      </c>
      <c r="D143" s="143" t="s">
        <v>248</v>
      </c>
      <c r="E143" s="144" t="s">
        <v>2063</v>
      </c>
      <c r="F143" s="145" t="s">
        <v>1995</v>
      </c>
      <c r="G143" s="146" t="s">
        <v>1738</v>
      </c>
      <c r="H143" s="147">
        <v>14</v>
      </c>
      <c r="I143" s="27"/>
      <c r="J143" s="148">
        <f>ROUND(I143*H143,0)</f>
        <v>0</v>
      </c>
      <c r="K143" s="145" t="s">
        <v>1</v>
      </c>
      <c r="L143" s="50"/>
      <c r="M143" s="149" t="s">
        <v>1</v>
      </c>
      <c r="N143" s="150" t="s">
        <v>42</v>
      </c>
      <c r="P143" s="151">
        <f>O143*H143</f>
        <v>0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AR143" s="28" t="s">
        <v>253</v>
      </c>
      <c r="AT143" s="28" t="s">
        <v>248</v>
      </c>
      <c r="AU143" s="28" t="s">
        <v>8</v>
      </c>
      <c r="AY143" s="17" t="s">
        <v>246</v>
      </c>
      <c r="BE143" s="29">
        <f>IF(N143="základní",J143,0)</f>
        <v>0</v>
      </c>
      <c r="BF143" s="29">
        <f>IF(N143="snížená",J143,0)</f>
        <v>0</v>
      </c>
      <c r="BG143" s="29">
        <f>IF(N143="zákl. přenesená",J143,0)</f>
        <v>0</v>
      </c>
      <c r="BH143" s="29">
        <f>IF(N143="sníž. přenesená",J143,0)</f>
        <v>0</v>
      </c>
      <c r="BI143" s="29">
        <f>IF(N143="nulová",J143,0)</f>
        <v>0</v>
      </c>
      <c r="BJ143" s="17" t="s">
        <v>8</v>
      </c>
      <c r="BK143" s="29">
        <f>ROUND(I143*H143,0)</f>
        <v>0</v>
      </c>
      <c r="BL143" s="17" t="s">
        <v>253</v>
      </c>
      <c r="BM143" s="28" t="s">
        <v>2064</v>
      </c>
    </row>
    <row r="144" spans="2:65" s="1" customFormat="1" ht="16.5" customHeight="1" x14ac:dyDescent="0.2">
      <c r="B144" s="50"/>
      <c r="C144" s="143" t="s">
        <v>415</v>
      </c>
      <c r="D144" s="143" t="s">
        <v>248</v>
      </c>
      <c r="E144" s="144" t="s">
        <v>2065</v>
      </c>
      <c r="F144" s="145" t="s">
        <v>1998</v>
      </c>
      <c r="G144" s="146" t="s">
        <v>1738</v>
      </c>
      <c r="H144" s="147">
        <v>3</v>
      </c>
      <c r="I144" s="27"/>
      <c r="J144" s="148">
        <f>ROUND(I144*H144,0)</f>
        <v>0</v>
      </c>
      <c r="K144" s="145" t="s">
        <v>1</v>
      </c>
      <c r="L144" s="50"/>
      <c r="M144" s="149" t="s">
        <v>1</v>
      </c>
      <c r="N144" s="150" t="s">
        <v>42</v>
      </c>
      <c r="P144" s="151">
        <f>O144*H144</f>
        <v>0</v>
      </c>
      <c r="Q144" s="151">
        <v>0</v>
      </c>
      <c r="R144" s="151">
        <f>Q144*H144</f>
        <v>0</v>
      </c>
      <c r="S144" s="151">
        <v>0</v>
      </c>
      <c r="T144" s="152">
        <f>S144*H144</f>
        <v>0</v>
      </c>
      <c r="AR144" s="28" t="s">
        <v>253</v>
      </c>
      <c r="AT144" s="28" t="s">
        <v>248</v>
      </c>
      <c r="AU144" s="28" t="s">
        <v>8</v>
      </c>
      <c r="AY144" s="17" t="s">
        <v>246</v>
      </c>
      <c r="BE144" s="29">
        <f>IF(N144="základní",J144,0)</f>
        <v>0</v>
      </c>
      <c r="BF144" s="29">
        <f>IF(N144="snížená",J144,0)</f>
        <v>0</v>
      </c>
      <c r="BG144" s="29">
        <f>IF(N144="zákl. přenesená",J144,0)</f>
        <v>0</v>
      </c>
      <c r="BH144" s="29">
        <f>IF(N144="sníž. přenesená",J144,0)</f>
        <v>0</v>
      </c>
      <c r="BI144" s="29">
        <f>IF(N144="nulová",J144,0)</f>
        <v>0</v>
      </c>
      <c r="BJ144" s="17" t="s">
        <v>8</v>
      </c>
      <c r="BK144" s="29">
        <f>ROUND(I144*H144,0)</f>
        <v>0</v>
      </c>
      <c r="BL144" s="17" t="s">
        <v>253</v>
      </c>
      <c r="BM144" s="28" t="s">
        <v>2066</v>
      </c>
    </row>
    <row r="145" spans="2:65" s="1" customFormat="1" ht="24.2" customHeight="1" x14ac:dyDescent="0.2">
      <c r="B145" s="50"/>
      <c r="C145" s="143" t="s">
        <v>419</v>
      </c>
      <c r="D145" s="143" t="s">
        <v>248</v>
      </c>
      <c r="E145" s="144" t="s">
        <v>2067</v>
      </c>
      <c r="F145" s="145" t="s">
        <v>2001</v>
      </c>
      <c r="G145" s="146" t="s">
        <v>1738</v>
      </c>
      <c r="H145" s="147">
        <v>3</v>
      </c>
      <c r="I145" s="27"/>
      <c r="J145" s="148">
        <f>ROUND(I145*H145,0)</f>
        <v>0</v>
      </c>
      <c r="K145" s="145" t="s">
        <v>1</v>
      </c>
      <c r="L145" s="50"/>
      <c r="M145" s="149" t="s">
        <v>1</v>
      </c>
      <c r="N145" s="150" t="s">
        <v>42</v>
      </c>
      <c r="P145" s="151">
        <f>O145*H145</f>
        <v>0</v>
      </c>
      <c r="Q145" s="151">
        <v>0</v>
      </c>
      <c r="R145" s="151">
        <f>Q145*H145</f>
        <v>0</v>
      </c>
      <c r="S145" s="151">
        <v>0</v>
      </c>
      <c r="T145" s="152">
        <f>S145*H145</f>
        <v>0</v>
      </c>
      <c r="AR145" s="28" t="s">
        <v>253</v>
      </c>
      <c r="AT145" s="28" t="s">
        <v>248</v>
      </c>
      <c r="AU145" s="28" t="s">
        <v>8</v>
      </c>
      <c r="AY145" s="17" t="s">
        <v>246</v>
      </c>
      <c r="BE145" s="29">
        <f>IF(N145="základní",J145,0)</f>
        <v>0</v>
      </c>
      <c r="BF145" s="29">
        <f>IF(N145="snížená",J145,0)</f>
        <v>0</v>
      </c>
      <c r="BG145" s="29">
        <f>IF(N145="zákl. přenesená",J145,0)</f>
        <v>0</v>
      </c>
      <c r="BH145" s="29">
        <f>IF(N145="sníž. přenesená",J145,0)</f>
        <v>0</v>
      </c>
      <c r="BI145" s="29">
        <f>IF(N145="nulová",J145,0)</f>
        <v>0</v>
      </c>
      <c r="BJ145" s="17" t="s">
        <v>8</v>
      </c>
      <c r="BK145" s="29">
        <f>ROUND(I145*H145,0)</f>
        <v>0</v>
      </c>
      <c r="BL145" s="17" t="s">
        <v>253</v>
      </c>
      <c r="BM145" s="28" t="s">
        <v>2068</v>
      </c>
    </row>
    <row r="146" spans="2:65" s="1" customFormat="1" ht="16.5" customHeight="1" x14ac:dyDescent="0.2">
      <c r="B146" s="50"/>
      <c r="C146" s="143" t="s">
        <v>424</v>
      </c>
      <c r="D146" s="143" t="s">
        <v>248</v>
      </c>
      <c r="E146" s="144" t="s">
        <v>2069</v>
      </c>
      <c r="F146" s="145" t="s">
        <v>1992</v>
      </c>
      <c r="G146" s="146" t="s">
        <v>1611</v>
      </c>
      <c r="H146" s="147">
        <v>1</v>
      </c>
      <c r="I146" s="27"/>
      <c r="J146" s="148">
        <f>ROUND(I146*H146,0)</f>
        <v>0</v>
      </c>
      <c r="K146" s="145" t="s">
        <v>1</v>
      </c>
      <c r="L146" s="50"/>
      <c r="M146" s="185" t="s">
        <v>1</v>
      </c>
      <c r="N146" s="186" t="s">
        <v>42</v>
      </c>
      <c r="O146" s="187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AR146" s="28" t="s">
        <v>253</v>
      </c>
      <c r="AT146" s="28" t="s">
        <v>248</v>
      </c>
      <c r="AU146" s="28" t="s">
        <v>8</v>
      </c>
      <c r="AY146" s="17" t="s">
        <v>246</v>
      </c>
      <c r="BE146" s="29">
        <f>IF(N146="základní",J146,0)</f>
        <v>0</v>
      </c>
      <c r="BF146" s="29">
        <f>IF(N146="snížená",J146,0)</f>
        <v>0</v>
      </c>
      <c r="BG146" s="29">
        <f>IF(N146="zákl. přenesená",J146,0)</f>
        <v>0</v>
      </c>
      <c r="BH146" s="29">
        <f>IF(N146="sníž. přenesená",J146,0)</f>
        <v>0</v>
      </c>
      <c r="BI146" s="29">
        <f>IF(N146="nulová",J146,0)</f>
        <v>0</v>
      </c>
      <c r="BJ146" s="17" t="s">
        <v>8</v>
      </c>
      <c r="BK146" s="29">
        <f>ROUND(I146*H146,0)</f>
        <v>0</v>
      </c>
      <c r="BL146" s="17" t="s">
        <v>253</v>
      </c>
      <c r="BM146" s="28" t="s">
        <v>2070</v>
      </c>
    </row>
    <row r="147" spans="2:65" s="1" customFormat="1" ht="6.95" customHeight="1" x14ac:dyDescent="0.2">
      <c r="B147" s="61"/>
      <c r="C147" s="62"/>
      <c r="D147" s="62"/>
      <c r="E147" s="62"/>
      <c r="F147" s="62"/>
      <c r="G147" s="62"/>
      <c r="H147" s="62"/>
      <c r="I147" s="62"/>
      <c r="J147" s="62"/>
      <c r="K147" s="62"/>
      <c r="L147" s="50"/>
    </row>
  </sheetData>
  <sheetProtection password="D62F" sheet="1" objects="1" scenarios="1"/>
  <autoFilter ref="C118:K14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09"/>
  <sheetViews>
    <sheetView showGridLines="0" topLeftCell="A277" zoomScale="85" zoomScaleNormal="85" workbookViewId="0">
      <selection activeCell="I298" sqref="I29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97</v>
      </c>
    </row>
    <row r="3" spans="2:46" ht="6.95" customHeight="1" x14ac:dyDescent="0.2">
      <c r="B3" s="39"/>
      <c r="C3" s="40"/>
      <c r="D3" s="40"/>
      <c r="E3" s="40"/>
      <c r="F3" s="40"/>
      <c r="G3" s="40"/>
      <c r="H3" s="40"/>
      <c r="I3" s="40"/>
      <c r="J3" s="40"/>
      <c r="K3" s="40"/>
      <c r="L3" s="41"/>
      <c r="AT3" s="17" t="s">
        <v>86</v>
      </c>
    </row>
    <row r="4" spans="2:46" ht="24.95" customHeight="1" x14ac:dyDescent="0.2">
      <c r="B4" s="41"/>
      <c r="D4" s="42" t="s">
        <v>108</v>
      </c>
      <c r="L4" s="41"/>
      <c r="M4" s="99" t="s">
        <v>11</v>
      </c>
      <c r="AT4" s="17" t="s">
        <v>3</v>
      </c>
    </row>
    <row r="5" spans="2:46" ht="6.95" customHeight="1" x14ac:dyDescent="0.2">
      <c r="B5" s="41"/>
      <c r="L5" s="41"/>
    </row>
    <row r="6" spans="2:46" ht="12" customHeight="1" x14ac:dyDescent="0.2">
      <c r="B6" s="41"/>
      <c r="D6" s="47" t="s">
        <v>17</v>
      </c>
      <c r="L6" s="41"/>
    </row>
    <row r="7" spans="2:46" ht="16.5" customHeight="1" x14ac:dyDescent="0.2">
      <c r="B7" s="41"/>
      <c r="E7" s="241" t="str">
        <f>'Rekapitulace stavby'!K6</f>
        <v>Rek. pavilonu nosorožců 3, ZOO Dvůr Králové - 2.etapa</v>
      </c>
      <c r="F7" s="242"/>
      <c r="G7" s="242"/>
      <c r="H7" s="242"/>
      <c r="L7" s="41"/>
    </row>
    <row r="8" spans="2:46" s="1" customFormat="1" ht="12" customHeight="1" x14ac:dyDescent="0.2">
      <c r="B8" s="50"/>
      <c r="D8" s="47" t="s">
        <v>120</v>
      </c>
      <c r="L8" s="50"/>
    </row>
    <row r="9" spans="2:46" s="1" customFormat="1" ht="16.5" customHeight="1" x14ac:dyDescent="0.2">
      <c r="B9" s="50"/>
      <c r="E9" s="220" t="s">
        <v>2071</v>
      </c>
      <c r="F9" s="240"/>
      <c r="G9" s="240"/>
      <c r="H9" s="240"/>
      <c r="L9" s="50"/>
    </row>
    <row r="10" spans="2:46" s="1" customFormat="1" x14ac:dyDescent="0.2">
      <c r="B10" s="50"/>
      <c r="L10" s="50"/>
    </row>
    <row r="11" spans="2:46" s="1" customFormat="1" ht="12" customHeight="1" x14ac:dyDescent="0.2">
      <c r="B11" s="50"/>
      <c r="D11" s="47" t="s">
        <v>19</v>
      </c>
      <c r="F11" s="48" t="s">
        <v>1</v>
      </c>
      <c r="I11" s="47" t="s">
        <v>20</v>
      </c>
      <c r="J11" s="48" t="s">
        <v>1</v>
      </c>
      <c r="L11" s="50"/>
    </row>
    <row r="12" spans="2:46" s="1" customFormat="1" ht="12" customHeight="1" x14ac:dyDescent="0.2">
      <c r="B12" s="50"/>
      <c r="D12" s="47" t="s">
        <v>21</v>
      </c>
      <c r="F12" s="48" t="s">
        <v>1743</v>
      </c>
      <c r="I12" s="47" t="s">
        <v>23</v>
      </c>
      <c r="J12" s="100" t="str">
        <f>'Rekapitulace stavby'!AN8</f>
        <v>19. 3. 2024</v>
      </c>
      <c r="L12" s="50"/>
    </row>
    <row r="13" spans="2:46" s="1" customFormat="1" ht="10.9" customHeight="1" x14ac:dyDescent="0.2">
      <c r="B13" s="50"/>
      <c r="L13" s="50"/>
    </row>
    <row r="14" spans="2:46" s="1" customFormat="1" ht="12" customHeight="1" x14ac:dyDescent="0.2">
      <c r="B14" s="50"/>
      <c r="D14" s="47" t="s">
        <v>25</v>
      </c>
      <c r="I14" s="47" t="s">
        <v>26</v>
      </c>
      <c r="J14" s="48" t="str">
        <f>IF('Rekapitulace stavby'!AN10="","",'Rekapitulace stavby'!AN10)</f>
        <v/>
      </c>
      <c r="L14" s="50"/>
    </row>
    <row r="15" spans="2:46" s="1" customFormat="1" ht="18" customHeight="1" x14ac:dyDescent="0.2">
      <c r="B15" s="50"/>
      <c r="E15" s="48" t="str">
        <f>IF('Rekapitulace stavby'!E11="","",'Rekapitulace stavby'!E11)</f>
        <v>ZOO Dvůr Králové a.s., Štefánikova 1029, D.K.n.L.</v>
      </c>
      <c r="I15" s="47" t="s">
        <v>28</v>
      </c>
      <c r="J15" s="48" t="str">
        <f>IF('Rekapitulace stavby'!AN11="","",'Rekapitulace stavby'!AN11)</f>
        <v/>
      </c>
      <c r="L15" s="50"/>
    </row>
    <row r="16" spans="2:46" s="1" customFormat="1" ht="6.95" customHeight="1" x14ac:dyDescent="0.2">
      <c r="B16" s="50"/>
      <c r="L16" s="50"/>
    </row>
    <row r="17" spans="2:12" s="1" customFormat="1" ht="12" customHeight="1" x14ac:dyDescent="0.2">
      <c r="B17" s="50"/>
      <c r="D17" s="47" t="s">
        <v>29</v>
      </c>
      <c r="I17" s="47" t="s">
        <v>26</v>
      </c>
      <c r="J17" s="38" t="str">
        <f>'Rekapitulace stavby'!AN13</f>
        <v>Vyplň údaj</v>
      </c>
      <c r="L17" s="50"/>
    </row>
    <row r="18" spans="2:12" s="1" customFormat="1" ht="18" customHeight="1" x14ac:dyDescent="0.2">
      <c r="B18" s="50"/>
      <c r="E18" s="243" t="str">
        <f>'Rekapitulace stavby'!E14</f>
        <v>Vyplň údaj</v>
      </c>
      <c r="F18" s="244"/>
      <c r="G18" s="244"/>
      <c r="H18" s="244"/>
      <c r="I18" s="47" t="s">
        <v>28</v>
      </c>
      <c r="J18" s="38" t="str">
        <f>'Rekapitulace stavby'!AN14</f>
        <v>Vyplň údaj</v>
      </c>
      <c r="L18" s="50"/>
    </row>
    <row r="19" spans="2:12" s="1" customFormat="1" ht="6.95" customHeight="1" x14ac:dyDescent="0.2">
      <c r="B19" s="50"/>
      <c r="L19" s="50"/>
    </row>
    <row r="20" spans="2:12" s="1" customFormat="1" ht="12" customHeight="1" x14ac:dyDescent="0.2">
      <c r="B20" s="50"/>
      <c r="D20" s="47" t="s">
        <v>31</v>
      </c>
      <c r="I20" s="47" t="s">
        <v>26</v>
      </c>
      <c r="J20" s="48" t="str">
        <f>IF('Rekapitulace stavby'!AN16="","",'Rekapitulace stavby'!AN16)</f>
        <v/>
      </c>
      <c r="L20" s="50"/>
    </row>
    <row r="21" spans="2:12" s="1" customFormat="1" ht="18" customHeight="1" x14ac:dyDescent="0.2">
      <c r="B21" s="50"/>
      <c r="E21" s="48" t="str">
        <f>IF('Rekapitulace stavby'!E17="","",'Rekapitulace stavby'!E17)</f>
        <v>Projektis DK s.r.o., Legionářská 562, D.K.n.L.</v>
      </c>
      <c r="I21" s="47" t="s">
        <v>28</v>
      </c>
      <c r="J21" s="48" t="str">
        <f>IF('Rekapitulace stavby'!AN17="","",'Rekapitulace stavby'!AN17)</f>
        <v/>
      </c>
      <c r="L21" s="50"/>
    </row>
    <row r="22" spans="2:12" s="1" customFormat="1" ht="6.95" customHeight="1" x14ac:dyDescent="0.2">
      <c r="B22" s="50"/>
      <c r="L22" s="50"/>
    </row>
    <row r="23" spans="2:12" s="1" customFormat="1" ht="12" customHeight="1" x14ac:dyDescent="0.2">
      <c r="B23" s="50"/>
      <c r="D23" s="47" t="s">
        <v>34</v>
      </c>
      <c r="I23" s="47" t="s">
        <v>26</v>
      </c>
      <c r="J23" s="48" t="str">
        <f>IF('Rekapitulace stavby'!AN19="","",'Rekapitulace stavby'!AN19)</f>
        <v/>
      </c>
      <c r="L23" s="50"/>
    </row>
    <row r="24" spans="2:12" s="1" customFormat="1" ht="18" customHeight="1" x14ac:dyDescent="0.2">
      <c r="B24" s="50"/>
      <c r="E24" s="48" t="str">
        <f>IF('Rekapitulace stavby'!E20="","",'Rekapitulace stavby'!E20)</f>
        <v>ing. V. Švehla</v>
      </c>
      <c r="I24" s="47" t="s">
        <v>28</v>
      </c>
      <c r="J24" s="48" t="str">
        <f>IF('Rekapitulace stavby'!AN20="","",'Rekapitulace stavby'!AN20)</f>
        <v/>
      </c>
      <c r="L24" s="50"/>
    </row>
    <row r="25" spans="2:12" s="1" customFormat="1" ht="6.95" customHeight="1" x14ac:dyDescent="0.2">
      <c r="B25" s="50"/>
      <c r="L25" s="50"/>
    </row>
    <row r="26" spans="2:12" s="1" customFormat="1" ht="12" customHeight="1" x14ac:dyDescent="0.2">
      <c r="B26" s="50"/>
      <c r="D26" s="47" t="s">
        <v>36</v>
      </c>
      <c r="L26" s="50"/>
    </row>
    <row r="27" spans="2:12" s="7" customFormat="1" ht="16.5" customHeight="1" x14ac:dyDescent="0.2">
      <c r="B27" s="101"/>
      <c r="E27" s="239" t="s">
        <v>1</v>
      </c>
      <c r="F27" s="239"/>
      <c r="G27" s="239"/>
      <c r="H27" s="239"/>
      <c r="L27" s="101"/>
    </row>
    <row r="28" spans="2:12" s="1" customFormat="1" ht="6.95" customHeight="1" x14ac:dyDescent="0.2">
      <c r="B28" s="50"/>
      <c r="L28" s="50"/>
    </row>
    <row r="29" spans="2:12" s="1" customFormat="1" ht="6.95" customHeight="1" x14ac:dyDescent="0.2">
      <c r="B29" s="50"/>
      <c r="D29" s="69"/>
      <c r="E29" s="69"/>
      <c r="F29" s="69"/>
      <c r="G29" s="69"/>
      <c r="H29" s="69"/>
      <c r="I29" s="69"/>
      <c r="J29" s="69"/>
      <c r="K29" s="69"/>
      <c r="L29" s="50"/>
    </row>
    <row r="30" spans="2:12" s="1" customFormat="1" ht="25.35" customHeight="1" x14ac:dyDescent="0.2">
      <c r="B30" s="50"/>
      <c r="D30" s="102" t="s">
        <v>37</v>
      </c>
      <c r="J30" s="103">
        <f>ROUND(J142, 0)</f>
        <v>0</v>
      </c>
      <c r="L30" s="50"/>
    </row>
    <row r="31" spans="2:12" s="1" customFormat="1" ht="6.95" customHeight="1" x14ac:dyDescent="0.2">
      <c r="B31" s="50"/>
      <c r="D31" s="69"/>
      <c r="E31" s="69"/>
      <c r="F31" s="69"/>
      <c r="G31" s="69"/>
      <c r="H31" s="69"/>
      <c r="I31" s="69"/>
      <c r="J31" s="69"/>
      <c r="K31" s="69"/>
      <c r="L31" s="50"/>
    </row>
    <row r="32" spans="2:12" s="1" customFormat="1" ht="14.45" customHeight="1" x14ac:dyDescent="0.2">
      <c r="B32" s="50"/>
      <c r="F32" s="104" t="s">
        <v>39</v>
      </c>
      <c r="I32" s="104" t="s">
        <v>38</v>
      </c>
      <c r="J32" s="104" t="s">
        <v>40</v>
      </c>
      <c r="L32" s="50"/>
    </row>
    <row r="33" spans="2:12" s="1" customFormat="1" ht="14.45" customHeight="1" x14ac:dyDescent="0.2">
      <c r="B33" s="50"/>
      <c r="D33" s="105" t="s">
        <v>41</v>
      </c>
      <c r="E33" s="47" t="s">
        <v>42</v>
      </c>
      <c r="F33" s="106">
        <f>ROUND((SUM(BE142:BE308)),  0)</f>
        <v>0</v>
      </c>
      <c r="I33" s="107">
        <v>0.21</v>
      </c>
      <c r="J33" s="106">
        <f>ROUND(((SUM(BE142:BE308))*I33),  0)</f>
        <v>0</v>
      </c>
      <c r="L33" s="50"/>
    </row>
    <row r="34" spans="2:12" s="1" customFormat="1" ht="14.45" customHeight="1" x14ac:dyDescent="0.2">
      <c r="B34" s="50"/>
      <c r="E34" s="47" t="s">
        <v>43</v>
      </c>
      <c r="F34" s="106">
        <f>ROUND((SUM(BF142:BF308)),  0)</f>
        <v>0</v>
      </c>
      <c r="I34" s="107">
        <v>0.12</v>
      </c>
      <c r="J34" s="106">
        <f>ROUND(((SUM(BF142:BF308))*I34),  0)</f>
        <v>0</v>
      </c>
      <c r="L34" s="50"/>
    </row>
    <row r="35" spans="2:12" s="1" customFormat="1" ht="14.45" hidden="1" customHeight="1" x14ac:dyDescent="0.2">
      <c r="B35" s="50"/>
      <c r="E35" s="47" t="s">
        <v>44</v>
      </c>
      <c r="F35" s="106">
        <f>ROUND((SUM(BG142:BG308)),  0)</f>
        <v>0</v>
      </c>
      <c r="I35" s="107">
        <v>0.21</v>
      </c>
      <c r="J35" s="106">
        <f>0</f>
        <v>0</v>
      </c>
      <c r="L35" s="50"/>
    </row>
    <row r="36" spans="2:12" s="1" customFormat="1" ht="14.45" hidden="1" customHeight="1" x14ac:dyDescent="0.2">
      <c r="B36" s="50"/>
      <c r="E36" s="47" t="s">
        <v>45</v>
      </c>
      <c r="F36" s="106">
        <f>ROUND((SUM(BH142:BH308)),  0)</f>
        <v>0</v>
      </c>
      <c r="I36" s="107">
        <v>0.12</v>
      </c>
      <c r="J36" s="106">
        <f>0</f>
        <v>0</v>
      </c>
      <c r="L36" s="50"/>
    </row>
    <row r="37" spans="2:12" s="1" customFormat="1" ht="14.45" hidden="1" customHeight="1" x14ac:dyDescent="0.2">
      <c r="B37" s="50"/>
      <c r="E37" s="47" t="s">
        <v>46</v>
      </c>
      <c r="F37" s="106">
        <f>ROUND((SUM(BI142:BI308)),  0)</f>
        <v>0</v>
      </c>
      <c r="I37" s="107">
        <v>0</v>
      </c>
      <c r="J37" s="106">
        <f>0</f>
        <v>0</v>
      </c>
      <c r="L37" s="50"/>
    </row>
    <row r="38" spans="2:12" s="1" customFormat="1" ht="6.95" customHeight="1" x14ac:dyDescent="0.2">
      <c r="B38" s="50"/>
      <c r="L38" s="50"/>
    </row>
    <row r="39" spans="2:12" s="1" customFormat="1" ht="25.35" customHeight="1" x14ac:dyDescent="0.2">
      <c r="B39" s="50"/>
      <c r="C39" s="108"/>
      <c r="D39" s="109" t="s">
        <v>47</v>
      </c>
      <c r="E39" s="72"/>
      <c r="F39" s="72"/>
      <c r="G39" s="110" t="s">
        <v>48</v>
      </c>
      <c r="H39" s="111" t="s">
        <v>49</v>
      </c>
      <c r="I39" s="72"/>
      <c r="J39" s="112">
        <f>SUM(J30:J37)</f>
        <v>0</v>
      </c>
      <c r="K39" s="113"/>
      <c r="L39" s="50"/>
    </row>
    <row r="40" spans="2:12" s="1" customFormat="1" ht="14.45" customHeight="1" x14ac:dyDescent="0.2">
      <c r="B40" s="50"/>
      <c r="L40" s="50"/>
    </row>
    <row r="41" spans="2:12" ht="14.45" customHeight="1" x14ac:dyDescent="0.2">
      <c r="B41" s="41"/>
      <c r="L41" s="41"/>
    </row>
    <row r="42" spans="2:12" ht="14.45" customHeight="1" x14ac:dyDescent="0.2">
      <c r="B42" s="41"/>
      <c r="L42" s="41"/>
    </row>
    <row r="43" spans="2:12" ht="14.45" customHeight="1" x14ac:dyDescent="0.2">
      <c r="B43" s="41"/>
      <c r="L43" s="41"/>
    </row>
    <row r="44" spans="2:12" ht="14.45" customHeight="1" x14ac:dyDescent="0.2">
      <c r="B44" s="41"/>
      <c r="L44" s="41"/>
    </row>
    <row r="45" spans="2:12" ht="14.45" customHeight="1" x14ac:dyDescent="0.2">
      <c r="B45" s="41"/>
      <c r="L45" s="41"/>
    </row>
    <row r="46" spans="2:12" ht="14.45" customHeight="1" x14ac:dyDescent="0.2">
      <c r="B46" s="41"/>
      <c r="L46" s="41"/>
    </row>
    <row r="47" spans="2:12" ht="14.45" customHeight="1" x14ac:dyDescent="0.2">
      <c r="B47" s="41"/>
      <c r="L47" s="41"/>
    </row>
    <row r="48" spans="2:12" ht="14.45" customHeight="1" x14ac:dyDescent="0.2">
      <c r="B48" s="41"/>
      <c r="L48" s="41"/>
    </row>
    <row r="49" spans="2:12" ht="14.45" customHeight="1" x14ac:dyDescent="0.2">
      <c r="B49" s="41"/>
      <c r="L49" s="41"/>
    </row>
    <row r="50" spans="2:12" s="1" customFormat="1" ht="14.45" customHeight="1" x14ac:dyDescent="0.2">
      <c r="B50" s="50"/>
      <c r="D50" s="58" t="s">
        <v>50</v>
      </c>
      <c r="E50" s="59"/>
      <c r="F50" s="59"/>
      <c r="G50" s="58" t="s">
        <v>51</v>
      </c>
      <c r="H50" s="59"/>
      <c r="I50" s="59"/>
      <c r="J50" s="59"/>
      <c r="K50" s="59"/>
      <c r="L50" s="50"/>
    </row>
    <row r="51" spans="2:12" x14ac:dyDescent="0.2">
      <c r="B51" s="41"/>
      <c r="L51" s="41"/>
    </row>
    <row r="52" spans="2:12" x14ac:dyDescent="0.2">
      <c r="B52" s="41"/>
      <c r="L52" s="41"/>
    </row>
    <row r="53" spans="2:12" x14ac:dyDescent="0.2">
      <c r="B53" s="41"/>
      <c r="L53" s="41"/>
    </row>
    <row r="54" spans="2:12" x14ac:dyDescent="0.2">
      <c r="B54" s="41"/>
      <c r="L54" s="41"/>
    </row>
    <row r="55" spans="2:12" x14ac:dyDescent="0.2">
      <c r="B55" s="41"/>
      <c r="L55" s="41"/>
    </row>
    <row r="56" spans="2:12" x14ac:dyDescent="0.2">
      <c r="B56" s="41"/>
      <c r="L56" s="41"/>
    </row>
    <row r="57" spans="2:12" x14ac:dyDescent="0.2">
      <c r="B57" s="41"/>
      <c r="L57" s="41"/>
    </row>
    <row r="58" spans="2:12" x14ac:dyDescent="0.2">
      <c r="B58" s="41"/>
      <c r="L58" s="41"/>
    </row>
    <row r="59" spans="2:12" x14ac:dyDescent="0.2">
      <c r="B59" s="41"/>
      <c r="L59" s="41"/>
    </row>
    <row r="60" spans="2:12" x14ac:dyDescent="0.2">
      <c r="B60" s="41"/>
      <c r="L60" s="41"/>
    </row>
    <row r="61" spans="2:12" s="1" customFormat="1" ht="12.75" x14ac:dyDescent="0.2">
      <c r="B61" s="50"/>
      <c r="D61" s="60" t="s">
        <v>52</v>
      </c>
      <c r="E61" s="52"/>
      <c r="F61" s="114" t="s">
        <v>53</v>
      </c>
      <c r="G61" s="60" t="s">
        <v>52</v>
      </c>
      <c r="H61" s="52"/>
      <c r="I61" s="52"/>
      <c r="J61" s="115" t="s">
        <v>53</v>
      </c>
      <c r="K61" s="52"/>
      <c r="L61" s="50"/>
    </row>
    <row r="62" spans="2:12" x14ac:dyDescent="0.2">
      <c r="B62" s="41"/>
      <c r="L62" s="41"/>
    </row>
    <row r="63" spans="2:12" x14ac:dyDescent="0.2">
      <c r="B63" s="41"/>
      <c r="L63" s="41"/>
    </row>
    <row r="64" spans="2:12" x14ac:dyDescent="0.2">
      <c r="B64" s="41"/>
      <c r="L64" s="41"/>
    </row>
    <row r="65" spans="2:12" s="1" customFormat="1" ht="12.75" x14ac:dyDescent="0.2">
      <c r="B65" s="50"/>
      <c r="D65" s="58" t="s">
        <v>54</v>
      </c>
      <c r="E65" s="59"/>
      <c r="F65" s="59"/>
      <c r="G65" s="58" t="s">
        <v>55</v>
      </c>
      <c r="H65" s="59"/>
      <c r="I65" s="59"/>
      <c r="J65" s="59"/>
      <c r="K65" s="59"/>
      <c r="L65" s="50"/>
    </row>
    <row r="66" spans="2:12" x14ac:dyDescent="0.2">
      <c r="B66" s="41"/>
      <c r="L66" s="41"/>
    </row>
    <row r="67" spans="2:12" x14ac:dyDescent="0.2">
      <c r="B67" s="41"/>
      <c r="L67" s="41"/>
    </row>
    <row r="68" spans="2:12" x14ac:dyDescent="0.2">
      <c r="B68" s="41"/>
      <c r="L68" s="41"/>
    </row>
    <row r="69" spans="2:12" x14ac:dyDescent="0.2">
      <c r="B69" s="41"/>
      <c r="L69" s="41"/>
    </row>
    <row r="70" spans="2:12" x14ac:dyDescent="0.2">
      <c r="B70" s="41"/>
      <c r="L70" s="41"/>
    </row>
    <row r="71" spans="2:12" x14ac:dyDescent="0.2">
      <c r="B71" s="41"/>
      <c r="L71" s="41"/>
    </row>
    <row r="72" spans="2:12" x14ac:dyDescent="0.2">
      <c r="B72" s="41"/>
      <c r="L72" s="41"/>
    </row>
    <row r="73" spans="2:12" x14ac:dyDescent="0.2">
      <c r="B73" s="41"/>
      <c r="L73" s="41"/>
    </row>
    <row r="74" spans="2:12" x14ac:dyDescent="0.2">
      <c r="B74" s="41"/>
      <c r="L74" s="41"/>
    </row>
    <row r="75" spans="2:12" x14ac:dyDescent="0.2">
      <c r="B75" s="41"/>
      <c r="L75" s="41"/>
    </row>
    <row r="76" spans="2:12" s="1" customFormat="1" ht="12.75" x14ac:dyDescent="0.2">
      <c r="B76" s="50"/>
      <c r="D76" s="60" t="s">
        <v>52</v>
      </c>
      <c r="E76" s="52"/>
      <c r="F76" s="114" t="s">
        <v>53</v>
      </c>
      <c r="G76" s="60" t="s">
        <v>52</v>
      </c>
      <c r="H76" s="52"/>
      <c r="I76" s="52"/>
      <c r="J76" s="115" t="s">
        <v>53</v>
      </c>
      <c r="K76" s="52"/>
      <c r="L76" s="50"/>
    </row>
    <row r="77" spans="2:12" s="1" customFormat="1" ht="14.45" customHeight="1" x14ac:dyDescent="0.2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0"/>
    </row>
    <row r="81" spans="2:47" s="1" customFormat="1" ht="6.95" customHeight="1" x14ac:dyDescent="0.2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0"/>
    </row>
    <row r="82" spans="2:47" s="1" customFormat="1" ht="24.95" customHeight="1" x14ac:dyDescent="0.2">
      <c r="B82" s="50"/>
      <c r="C82" s="42" t="s">
        <v>205</v>
      </c>
      <c r="L82" s="50"/>
    </row>
    <row r="83" spans="2:47" s="1" customFormat="1" ht="6.95" customHeight="1" x14ac:dyDescent="0.2">
      <c r="B83" s="50"/>
      <c r="L83" s="50"/>
    </row>
    <row r="84" spans="2:47" s="1" customFormat="1" ht="12" customHeight="1" x14ac:dyDescent="0.2">
      <c r="B84" s="50"/>
      <c r="C84" s="47" t="s">
        <v>17</v>
      </c>
      <c r="L84" s="50"/>
    </row>
    <row r="85" spans="2:47" s="1" customFormat="1" ht="16.5" customHeight="1" x14ac:dyDescent="0.2">
      <c r="B85" s="50"/>
      <c r="E85" s="241" t="str">
        <f>E7</f>
        <v>Rek. pavilonu nosorožců 3, ZOO Dvůr Králové - 2.etapa</v>
      </c>
      <c r="F85" s="242"/>
      <c r="G85" s="242"/>
      <c r="H85" s="242"/>
      <c r="L85" s="50"/>
    </row>
    <row r="86" spans="2:47" s="1" customFormat="1" ht="12" customHeight="1" x14ac:dyDescent="0.2">
      <c r="B86" s="50"/>
      <c r="C86" s="47" t="s">
        <v>120</v>
      </c>
      <c r="L86" s="50"/>
    </row>
    <row r="87" spans="2:47" s="1" customFormat="1" ht="16.5" customHeight="1" x14ac:dyDescent="0.2">
      <c r="B87" s="50"/>
      <c r="E87" s="220" t="str">
        <f>E9</f>
        <v>15 - Elektroinstalace - 2.etapa</v>
      </c>
      <c r="F87" s="240"/>
      <c r="G87" s="240"/>
      <c r="H87" s="240"/>
      <c r="L87" s="50"/>
    </row>
    <row r="88" spans="2:47" s="1" customFormat="1" ht="6.95" customHeight="1" x14ac:dyDescent="0.2">
      <c r="B88" s="50"/>
      <c r="L88" s="50"/>
    </row>
    <row r="89" spans="2:47" s="1" customFormat="1" ht="12" customHeight="1" x14ac:dyDescent="0.2">
      <c r="B89" s="50"/>
      <c r="C89" s="47" t="s">
        <v>21</v>
      </c>
      <c r="F89" s="48" t="str">
        <f>F12</f>
        <v xml:space="preserve"> </v>
      </c>
      <c r="I89" s="47" t="s">
        <v>23</v>
      </c>
      <c r="J89" s="100" t="str">
        <f>IF(J12="","",J12)</f>
        <v>19. 3. 2024</v>
      </c>
      <c r="L89" s="50"/>
    </row>
    <row r="90" spans="2:47" s="1" customFormat="1" ht="6.95" customHeight="1" x14ac:dyDescent="0.2">
      <c r="B90" s="50"/>
      <c r="L90" s="50"/>
    </row>
    <row r="91" spans="2:47" s="1" customFormat="1" ht="40.15" customHeight="1" x14ac:dyDescent="0.2">
      <c r="B91" s="50"/>
      <c r="C91" s="47" t="s">
        <v>25</v>
      </c>
      <c r="F91" s="48" t="str">
        <f>E15</f>
        <v>ZOO Dvůr Králové a.s., Štefánikova 1029, D.K.n.L.</v>
      </c>
      <c r="I91" s="47" t="s">
        <v>31</v>
      </c>
      <c r="J91" s="116" t="str">
        <f>E21</f>
        <v>Projektis DK s.r.o., Legionářská 562, D.K.n.L.</v>
      </c>
      <c r="L91" s="50"/>
    </row>
    <row r="92" spans="2:47" s="1" customFormat="1" ht="15.2" customHeight="1" x14ac:dyDescent="0.2">
      <c r="B92" s="50"/>
      <c r="C92" s="47" t="s">
        <v>29</v>
      </c>
      <c r="F92" s="48" t="str">
        <f>IF(E18="","",E18)</f>
        <v>Vyplň údaj</v>
      </c>
      <c r="I92" s="47" t="s">
        <v>34</v>
      </c>
      <c r="J92" s="116" t="str">
        <f>E24</f>
        <v>ing. V. Švehla</v>
      </c>
      <c r="L92" s="50"/>
    </row>
    <row r="93" spans="2:47" s="1" customFormat="1" ht="10.35" customHeight="1" x14ac:dyDescent="0.2">
      <c r="B93" s="50"/>
      <c r="L93" s="50"/>
    </row>
    <row r="94" spans="2:47" s="1" customFormat="1" ht="29.25" customHeight="1" x14ac:dyDescent="0.2">
      <c r="B94" s="50"/>
      <c r="C94" s="117" t="s">
        <v>206</v>
      </c>
      <c r="D94" s="108"/>
      <c r="E94" s="108"/>
      <c r="F94" s="108"/>
      <c r="G94" s="108"/>
      <c r="H94" s="108"/>
      <c r="I94" s="108"/>
      <c r="J94" s="118" t="s">
        <v>207</v>
      </c>
      <c r="K94" s="108"/>
      <c r="L94" s="50"/>
    </row>
    <row r="95" spans="2:47" s="1" customFormat="1" ht="10.35" customHeight="1" x14ac:dyDescent="0.2">
      <c r="B95" s="50"/>
      <c r="L95" s="50"/>
    </row>
    <row r="96" spans="2:47" s="1" customFormat="1" ht="22.9" customHeight="1" x14ac:dyDescent="0.2">
      <c r="B96" s="50"/>
      <c r="C96" s="119" t="s">
        <v>208</v>
      </c>
      <c r="J96" s="103">
        <f>J142</f>
        <v>0</v>
      </c>
      <c r="L96" s="50"/>
      <c r="AU96" s="17" t="s">
        <v>209</v>
      </c>
    </row>
    <row r="97" spans="2:12" s="8" customFormat="1" ht="24.95" customHeight="1" x14ac:dyDescent="0.2">
      <c r="B97" s="120"/>
      <c r="D97" s="121" t="s">
        <v>1879</v>
      </c>
      <c r="E97" s="122"/>
      <c r="F97" s="122"/>
      <c r="G97" s="122"/>
      <c r="H97" s="122"/>
      <c r="I97" s="122"/>
      <c r="J97" s="123">
        <f>J143</f>
        <v>0</v>
      </c>
      <c r="L97" s="120"/>
    </row>
    <row r="98" spans="2:12" s="9" customFormat="1" ht="19.899999999999999" customHeight="1" x14ac:dyDescent="0.2">
      <c r="B98" s="124"/>
      <c r="D98" s="125" t="s">
        <v>2072</v>
      </c>
      <c r="E98" s="126"/>
      <c r="F98" s="126"/>
      <c r="G98" s="126"/>
      <c r="H98" s="126"/>
      <c r="I98" s="126"/>
      <c r="J98" s="127">
        <f>J144</f>
        <v>0</v>
      </c>
      <c r="L98" s="124"/>
    </row>
    <row r="99" spans="2:12" s="9" customFormat="1" ht="14.85" customHeight="1" x14ac:dyDescent="0.2">
      <c r="B99" s="124"/>
      <c r="D99" s="125" t="s">
        <v>2073</v>
      </c>
      <c r="E99" s="126"/>
      <c r="F99" s="126"/>
      <c r="G99" s="126"/>
      <c r="H99" s="126"/>
      <c r="I99" s="126"/>
      <c r="J99" s="127">
        <f>J145</f>
        <v>0</v>
      </c>
      <c r="L99" s="124"/>
    </row>
    <row r="100" spans="2:12" s="9" customFormat="1" ht="14.85" customHeight="1" x14ac:dyDescent="0.2">
      <c r="B100" s="124"/>
      <c r="D100" s="125" t="s">
        <v>2074</v>
      </c>
      <c r="E100" s="126"/>
      <c r="F100" s="126"/>
      <c r="G100" s="126"/>
      <c r="H100" s="126"/>
      <c r="I100" s="126"/>
      <c r="J100" s="127">
        <f>J169</f>
        <v>0</v>
      </c>
      <c r="L100" s="124"/>
    </row>
    <row r="101" spans="2:12" s="9" customFormat="1" ht="14.85" customHeight="1" x14ac:dyDescent="0.2">
      <c r="B101" s="124"/>
      <c r="D101" s="125" t="s">
        <v>2075</v>
      </c>
      <c r="E101" s="126"/>
      <c r="F101" s="126"/>
      <c r="G101" s="126"/>
      <c r="H101" s="126"/>
      <c r="I101" s="126"/>
      <c r="J101" s="127">
        <f>J182</f>
        <v>0</v>
      </c>
      <c r="L101" s="124"/>
    </row>
    <row r="102" spans="2:12" s="9" customFormat="1" ht="14.85" customHeight="1" x14ac:dyDescent="0.2">
      <c r="B102" s="124"/>
      <c r="D102" s="125" t="s">
        <v>2076</v>
      </c>
      <c r="E102" s="126"/>
      <c r="F102" s="126"/>
      <c r="G102" s="126"/>
      <c r="H102" s="126"/>
      <c r="I102" s="126"/>
      <c r="J102" s="127">
        <f>J186</f>
        <v>0</v>
      </c>
      <c r="L102" s="124"/>
    </row>
    <row r="103" spans="2:12" s="9" customFormat="1" ht="14.85" customHeight="1" x14ac:dyDescent="0.2">
      <c r="B103" s="124"/>
      <c r="D103" s="125" t="s">
        <v>2077</v>
      </c>
      <c r="E103" s="126"/>
      <c r="F103" s="126"/>
      <c r="G103" s="126"/>
      <c r="H103" s="126"/>
      <c r="I103" s="126"/>
      <c r="J103" s="127">
        <f>J193</f>
        <v>0</v>
      </c>
      <c r="L103" s="124"/>
    </row>
    <row r="104" spans="2:12" s="9" customFormat="1" ht="14.85" customHeight="1" x14ac:dyDescent="0.2">
      <c r="B104" s="124"/>
      <c r="D104" s="125" t="s">
        <v>2078</v>
      </c>
      <c r="E104" s="126"/>
      <c r="F104" s="126"/>
      <c r="G104" s="126"/>
      <c r="H104" s="126"/>
      <c r="I104" s="126"/>
      <c r="J104" s="127">
        <f>J198</f>
        <v>0</v>
      </c>
      <c r="L104" s="124"/>
    </row>
    <row r="105" spans="2:12" s="9" customFormat="1" ht="14.85" customHeight="1" x14ac:dyDescent="0.2">
      <c r="B105" s="124"/>
      <c r="D105" s="125" t="s">
        <v>2079</v>
      </c>
      <c r="E105" s="126"/>
      <c r="F105" s="126"/>
      <c r="G105" s="126"/>
      <c r="H105" s="126"/>
      <c r="I105" s="126"/>
      <c r="J105" s="127">
        <f>J203</f>
        <v>0</v>
      </c>
      <c r="L105" s="124"/>
    </row>
    <row r="106" spans="2:12" s="9" customFormat="1" ht="14.85" customHeight="1" x14ac:dyDescent="0.2">
      <c r="B106" s="124"/>
      <c r="D106" s="125" t="s">
        <v>2080</v>
      </c>
      <c r="E106" s="126"/>
      <c r="F106" s="126"/>
      <c r="G106" s="126"/>
      <c r="H106" s="126"/>
      <c r="I106" s="126"/>
      <c r="J106" s="127">
        <f>J209</f>
        <v>0</v>
      </c>
      <c r="L106" s="124"/>
    </row>
    <row r="107" spans="2:12" s="9" customFormat="1" ht="19.899999999999999" customHeight="1" x14ac:dyDescent="0.2">
      <c r="B107" s="124"/>
      <c r="D107" s="125" t="s">
        <v>2081</v>
      </c>
      <c r="E107" s="126"/>
      <c r="F107" s="126"/>
      <c r="G107" s="126"/>
      <c r="H107" s="126"/>
      <c r="I107" s="126"/>
      <c r="J107" s="127">
        <f>J216</f>
        <v>0</v>
      </c>
      <c r="L107" s="124"/>
    </row>
    <row r="108" spans="2:12" s="9" customFormat="1" ht="19.899999999999999" customHeight="1" x14ac:dyDescent="0.2">
      <c r="B108" s="124"/>
      <c r="D108" s="125" t="s">
        <v>2082</v>
      </c>
      <c r="E108" s="126"/>
      <c r="F108" s="126"/>
      <c r="G108" s="126"/>
      <c r="H108" s="126"/>
      <c r="I108" s="126"/>
      <c r="J108" s="127">
        <f>J218</f>
        <v>0</v>
      </c>
      <c r="L108" s="124"/>
    </row>
    <row r="109" spans="2:12" s="9" customFormat="1" ht="19.899999999999999" customHeight="1" x14ac:dyDescent="0.2">
      <c r="B109" s="124"/>
      <c r="D109" s="125" t="s">
        <v>2083</v>
      </c>
      <c r="E109" s="126"/>
      <c r="F109" s="126"/>
      <c r="G109" s="126"/>
      <c r="H109" s="126"/>
      <c r="I109" s="126"/>
      <c r="J109" s="127">
        <f>J220</f>
        <v>0</v>
      </c>
      <c r="L109" s="124"/>
    </row>
    <row r="110" spans="2:12" s="9" customFormat="1" ht="14.85" customHeight="1" x14ac:dyDescent="0.2">
      <c r="B110" s="124"/>
      <c r="D110" s="125" t="s">
        <v>2078</v>
      </c>
      <c r="E110" s="126"/>
      <c r="F110" s="126"/>
      <c r="G110" s="126"/>
      <c r="H110" s="126"/>
      <c r="I110" s="126"/>
      <c r="J110" s="127">
        <f>J221</f>
        <v>0</v>
      </c>
      <c r="L110" s="124"/>
    </row>
    <row r="111" spans="2:12" s="9" customFormat="1" ht="19.899999999999999" customHeight="1" x14ac:dyDescent="0.2">
      <c r="B111" s="124"/>
      <c r="D111" s="125" t="s">
        <v>2084</v>
      </c>
      <c r="E111" s="126"/>
      <c r="F111" s="126"/>
      <c r="G111" s="126"/>
      <c r="H111" s="126"/>
      <c r="I111" s="126"/>
      <c r="J111" s="127">
        <f>J223</f>
        <v>0</v>
      </c>
      <c r="L111" s="124"/>
    </row>
    <row r="112" spans="2:12" s="9" customFormat="1" ht="14.85" customHeight="1" x14ac:dyDescent="0.2">
      <c r="B112" s="124"/>
      <c r="D112" s="125" t="s">
        <v>2073</v>
      </c>
      <c r="E112" s="126"/>
      <c r="F112" s="126"/>
      <c r="G112" s="126"/>
      <c r="H112" s="126"/>
      <c r="I112" s="126"/>
      <c r="J112" s="127">
        <f>J224</f>
        <v>0</v>
      </c>
      <c r="L112" s="124"/>
    </row>
    <row r="113" spans="2:12" s="9" customFormat="1" ht="14.85" customHeight="1" x14ac:dyDescent="0.2">
      <c r="B113" s="124"/>
      <c r="D113" s="125" t="s">
        <v>2074</v>
      </c>
      <c r="E113" s="126"/>
      <c r="F113" s="126"/>
      <c r="G113" s="126"/>
      <c r="H113" s="126"/>
      <c r="I113" s="126"/>
      <c r="J113" s="127">
        <f>J246</f>
        <v>0</v>
      </c>
      <c r="L113" s="124"/>
    </row>
    <row r="114" spans="2:12" s="9" customFormat="1" ht="14.85" customHeight="1" x14ac:dyDescent="0.2">
      <c r="B114" s="124"/>
      <c r="D114" s="125" t="s">
        <v>2075</v>
      </c>
      <c r="E114" s="126"/>
      <c r="F114" s="126"/>
      <c r="G114" s="126"/>
      <c r="H114" s="126"/>
      <c r="I114" s="126"/>
      <c r="J114" s="127">
        <f>J263</f>
        <v>0</v>
      </c>
      <c r="L114" s="124"/>
    </row>
    <row r="115" spans="2:12" s="9" customFormat="1" ht="14.85" customHeight="1" x14ac:dyDescent="0.2">
      <c r="B115" s="124"/>
      <c r="D115" s="125" t="s">
        <v>2076</v>
      </c>
      <c r="E115" s="126"/>
      <c r="F115" s="126"/>
      <c r="G115" s="126"/>
      <c r="H115" s="126"/>
      <c r="I115" s="126"/>
      <c r="J115" s="127">
        <f>J267</f>
        <v>0</v>
      </c>
      <c r="L115" s="124"/>
    </row>
    <row r="116" spans="2:12" s="9" customFormat="1" ht="14.85" customHeight="1" x14ac:dyDescent="0.2">
      <c r="B116" s="124"/>
      <c r="D116" s="125" t="s">
        <v>2077</v>
      </c>
      <c r="E116" s="126"/>
      <c r="F116" s="126"/>
      <c r="G116" s="126"/>
      <c r="H116" s="126"/>
      <c r="I116" s="126"/>
      <c r="J116" s="127">
        <f>J273</f>
        <v>0</v>
      </c>
      <c r="L116" s="124"/>
    </row>
    <row r="117" spans="2:12" s="9" customFormat="1" ht="14.85" customHeight="1" x14ac:dyDescent="0.2">
      <c r="B117" s="124"/>
      <c r="D117" s="125" t="s">
        <v>2078</v>
      </c>
      <c r="E117" s="126"/>
      <c r="F117" s="126"/>
      <c r="G117" s="126"/>
      <c r="H117" s="126"/>
      <c r="I117" s="126"/>
      <c r="J117" s="127">
        <f>J279</f>
        <v>0</v>
      </c>
      <c r="L117" s="124"/>
    </row>
    <row r="118" spans="2:12" s="9" customFormat="1" ht="14.85" customHeight="1" x14ac:dyDescent="0.2">
      <c r="B118" s="124"/>
      <c r="D118" s="125" t="s">
        <v>2079</v>
      </c>
      <c r="E118" s="126"/>
      <c r="F118" s="126"/>
      <c r="G118" s="126"/>
      <c r="H118" s="126"/>
      <c r="I118" s="126"/>
      <c r="J118" s="127">
        <f>J287</f>
        <v>0</v>
      </c>
      <c r="L118" s="124"/>
    </row>
    <row r="119" spans="2:12" s="9" customFormat="1" ht="14.85" customHeight="1" x14ac:dyDescent="0.2">
      <c r="B119" s="124"/>
      <c r="D119" s="125" t="s">
        <v>2080</v>
      </c>
      <c r="E119" s="126"/>
      <c r="F119" s="126"/>
      <c r="G119" s="126"/>
      <c r="H119" s="126"/>
      <c r="I119" s="126"/>
      <c r="J119" s="127">
        <f>J293</f>
        <v>0</v>
      </c>
      <c r="L119" s="124"/>
    </row>
    <row r="120" spans="2:12" s="9" customFormat="1" ht="19.899999999999999" customHeight="1" x14ac:dyDescent="0.2">
      <c r="B120" s="124"/>
      <c r="D120" s="125" t="s">
        <v>2085</v>
      </c>
      <c r="E120" s="126"/>
      <c r="F120" s="126"/>
      <c r="G120" s="126"/>
      <c r="H120" s="126"/>
      <c r="I120" s="126"/>
      <c r="J120" s="127">
        <f>J302</f>
        <v>0</v>
      </c>
      <c r="L120" s="124"/>
    </row>
    <row r="121" spans="2:12" s="9" customFormat="1" ht="19.899999999999999" customHeight="1" x14ac:dyDescent="0.2">
      <c r="B121" s="124"/>
      <c r="D121" s="125" t="s">
        <v>2086</v>
      </c>
      <c r="E121" s="126"/>
      <c r="F121" s="126"/>
      <c r="G121" s="126"/>
      <c r="H121" s="126"/>
      <c r="I121" s="126"/>
      <c r="J121" s="127">
        <f>J304</f>
        <v>0</v>
      </c>
      <c r="L121" s="124"/>
    </row>
    <row r="122" spans="2:12" s="9" customFormat="1" ht="19.899999999999999" customHeight="1" x14ac:dyDescent="0.2">
      <c r="B122" s="124"/>
      <c r="D122" s="125" t="s">
        <v>2087</v>
      </c>
      <c r="E122" s="126"/>
      <c r="F122" s="126"/>
      <c r="G122" s="126"/>
      <c r="H122" s="126"/>
      <c r="I122" s="126"/>
      <c r="J122" s="127">
        <f>J306</f>
        <v>0</v>
      </c>
      <c r="L122" s="124"/>
    </row>
    <row r="123" spans="2:12" s="1" customFormat="1" ht="21.75" customHeight="1" x14ac:dyDescent="0.2">
      <c r="B123" s="50"/>
      <c r="L123" s="50"/>
    </row>
    <row r="124" spans="2:12" s="1" customFormat="1" ht="6.95" customHeight="1" x14ac:dyDescent="0.2"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50"/>
    </row>
    <row r="128" spans="2:12" s="1" customFormat="1" ht="6.95" customHeight="1" x14ac:dyDescent="0.2"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50"/>
    </row>
    <row r="129" spans="2:63" s="1" customFormat="1" ht="24.95" customHeight="1" x14ac:dyDescent="0.2">
      <c r="B129" s="50"/>
      <c r="C129" s="42" t="s">
        <v>231</v>
      </c>
      <c r="L129" s="50"/>
    </row>
    <row r="130" spans="2:63" s="1" customFormat="1" ht="6.95" customHeight="1" x14ac:dyDescent="0.2">
      <c r="B130" s="50"/>
      <c r="L130" s="50"/>
    </row>
    <row r="131" spans="2:63" s="1" customFormat="1" ht="12" customHeight="1" x14ac:dyDescent="0.2">
      <c r="B131" s="50"/>
      <c r="C131" s="47" t="s">
        <v>17</v>
      </c>
      <c r="L131" s="50"/>
    </row>
    <row r="132" spans="2:63" s="1" customFormat="1" ht="16.5" customHeight="1" x14ac:dyDescent="0.2">
      <c r="B132" s="50"/>
      <c r="E132" s="241" t="str">
        <f>E7</f>
        <v>Rek. pavilonu nosorožců 3, ZOO Dvůr Králové - 2.etapa</v>
      </c>
      <c r="F132" s="242"/>
      <c r="G132" s="242"/>
      <c r="H132" s="242"/>
      <c r="L132" s="50"/>
    </row>
    <row r="133" spans="2:63" s="1" customFormat="1" ht="12" customHeight="1" x14ac:dyDescent="0.2">
      <c r="B133" s="50"/>
      <c r="C133" s="47" t="s">
        <v>120</v>
      </c>
      <c r="L133" s="50"/>
    </row>
    <row r="134" spans="2:63" s="1" customFormat="1" ht="16.5" customHeight="1" x14ac:dyDescent="0.2">
      <c r="B134" s="50"/>
      <c r="E134" s="220" t="str">
        <f>E9</f>
        <v>15 - Elektroinstalace - 2.etapa</v>
      </c>
      <c r="F134" s="240"/>
      <c r="G134" s="240"/>
      <c r="H134" s="240"/>
      <c r="L134" s="50"/>
    </row>
    <row r="135" spans="2:63" s="1" customFormat="1" ht="6.95" customHeight="1" x14ac:dyDescent="0.2">
      <c r="B135" s="50"/>
      <c r="L135" s="50"/>
    </row>
    <row r="136" spans="2:63" s="1" customFormat="1" ht="12" customHeight="1" x14ac:dyDescent="0.2">
      <c r="B136" s="50"/>
      <c r="C136" s="47" t="s">
        <v>21</v>
      </c>
      <c r="F136" s="48" t="str">
        <f>F12</f>
        <v xml:space="preserve"> </v>
      </c>
      <c r="I136" s="47" t="s">
        <v>23</v>
      </c>
      <c r="J136" s="100" t="str">
        <f>IF(J12="","",J12)</f>
        <v>19. 3. 2024</v>
      </c>
      <c r="L136" s="50"/>
    </row>
    <row r="137" spans="2:63" s="1" customFormat="1" ht="6.95" customHeight="1" x14ac:dyDescent="0.2">
      <c r="B137" s="50"/>
      <c r="L137" s="50"/>
    </row>
    <row r="138" spans="2:63" s="1" customFormat="1" ht="40.15" customHeight="1" x14ac:dyDescent="0.2">
      <c r="B138" s="50"/>
      <c r="C138" s="47" t="s">
        <v>25</v>
      </c>
      <c r="F138" s="48" t="str">
        <f>E15</f>
        <v>ZOO Dvůr Králové a.s., Štefánikova 1029, D.K.n.L.</v>
      </c>
      <c r="I138" s="47" t="s">
        <v>31</v>
      </c>
      <c r="J138" s="116" t="str">
        <f>E21</f>
        <v>Projektis DK s.r.o., Legionářská 562, D.K.n.L.</v>
      </c>
      <c r="L138" s="50"/>
    </row>
    <row r="139" spans="2:63" s="1" customFormat="1" ht="15.2" customHeight="1" x14ac:dyDescent="0.2">
      <c r="B139" s="50"/>
      <c r="C139" s="47" t="s">
        <v>29</v>
      </c>
      <c r="F139" s="48" t="str">
        <f>IF(E18="","",E18)</f>
        <v>Vyplň údaj</v>
      </c>
      <c r="I139" s="47" t="s">
        <v>34</v>
      </c>
      <c r="J139" s="116" t="str">
        <f>E24</f>
        <v>ing. V. Švehla</v>
      </c>
      <c r="L139" s="50"/>
    </row>
    <row r="140" spans="2:63" s="1" customFormat="1" ht="10.35" customHeight="1" x14ac:dyDescent="0.2">
      <c r="B140" s="50"/>
      <c r="L140" s="50"/>
    </row>
    <row r="141" spans="2:63" s="10" customFormat="1" ht="29.25" customHeight="1" x14ac:dyDescent="0.2">
      <c r="B141" s="128"/>
      <c r="C141" s="129" t="s">
        <v>232</v>
      </c>
      <c r="D141" s="130" t="s">
        <v>62</v>
      </c>
      <c r="E141" s="130" t="s">
        <v>58</v>
      </c>
      <c r="F141" s="130" t="s">
        <v>59</v>
      </c>
      <c r="G141" s="130" t="s">
        <v>233</v>
      </c>
      <c r="H141" s="130" t="s">
        <v>234</v>
      </c>
      <c r="I141" s="130" t="s">
        <v>235</v>
      </c>
      <c r="J141" s="130" t="s">
        <v>207</v>
      </c>
      <c r="K141" s="131" t="s">
        <v>236</v>
      </c>
      <c r="L141" s="128"/>
      <c r="M141" s="74" t="s">
        <v>1</v>
      </c>
      <c r="N141" s="75" t="s">
        <v>41</v>
      </c>
      <c r="O141" s="75" t="s">
        <v>237</v>
      </c>
      <c r="P141" s="75" t="s">
        <v>238</v>
      </c>
      <c r="Q141" s="75" t="s">
        <v>239</v>
      </c>
      <c r="R141" s="75" t="s">
        <v>240</v>
      </c>
      <c r="S141" s="75" t="s">
        <v>241</v>
      </c>
      <c r="T141" s="76" t="s">
        <v>242</v>
      </c>
    </row>
    <row r="142" spans="2:63" s="1" customFormat="1" ht="22.9" customHeight="1" x14ac:dyDescent="0.25">
      <c r="B142" s="50"/>
      <c r="C142" s="79" t="s">
        <v>243</v>
      </c>
      <c r="J142" s="132">
        <f>BK142</f>
        <v>0</v>
      </c>
      <c r="L142" s="50"/>
      <c r="M142" s="77"/>
      <c r="N142" s="69"/>
      <c r="O142" s="69"/>
      <c r="P142" s="133">
        <f>P143</f>
        <v>0</v>
      </c>
      <c r="Q142" s="69"/>
      <c r="R142" s="133">
        <f>R143</f>
        <v>0</v>
      </c>
      <c r="S142" s="69"/>
      <c r="T142" s="134">
        <f>T143</f>
        <v>0</v>
      </c>
      <c r="AT142" s="17" t="s">
        <v>76</v>
      </c>
      <c r="AU142" s="17" t="s">
        <v>209</v>
      </c>
      <c r="BK142" s="23">
        <f>BK143</f>
        <v>0</v>
      </c>
    </row>
    <row r="143" spans="2:63" s="11" customFormat="1" ht="25.9" customHeight="1" x14ac:dyDescent="0.2">
      <c r="B143" s="135"/>
      <c r="D143" s="24" t="s">
        <v>76</v>
      </c>
      <c r="E143" s="136" t="s">
        <v>643</v>
      </c>
      <c r="F143" s="136" t="s">
        <v>1884</v>
      </c>
      <c r="J143" s="137">
        <f>BK143</f>
        <v>0</v>
      </c>
      <c r="L143" s="135"/>
      <c r="M143" s="138"/>
      <c r="P143" s="139">
        <f>P144+P216+P218+P220+P223+P302+P304+P306</f>
        <v>0</v>
      </c>
      <c r="R143" s="139">
        <f>R144+R216+R218+R220+R223+R302+R304+R306</f>
        <v>0</v>
      </c>
      <c r="T143" s="140">
        <f>T144+T216+T218+T220+T223+T302+T304+T306</f>
        <v>0</v>
      </c>
      <c r="AR143" s="24" t="s">
        <v>263</v>
      </c>
      <c r="AT143" s="25" t="s">
        <v>76</v>
      </c>
      <c r="AU143" s="25" t="s">
        <v>77</v>
      </c>
      <c r="AY143" s="24" t="s">
        <v>246</v>
      </c>
      <c r="BK143" s="26">
        <f>BK144+BK216+BK218+BK220+BK223+BK302+BK304+BK306</f>
        <v>0</v>
      </c>
    </row>
    <row r="144" spans="2:63" s="11" customFormat="1" ht="22.9" customHeight="1" x14ac:dyDescent="0.2">
      <c r="B144" s="135"/>
      <c r="D144" s="24" t="s">
        <v>76</v>
      </c>
      <c r="E144" s="141" t="s">
        <v>2088</v>
      </c>
      <c r="F144" s="141" t="s">
        <v>2089</v>
      </c>
      <c r="J144" s="142">
        <f>BK144</f>
        <v>0</v>
      </c>
      <c r="L144" s="135"/>
      <c r="M144" s="138"/>
      <c r="P144" s="139">
        <f>P145+P169+P182+P186+P193+P198+P203+P209</f>
        <v>0</v>
      </c>
      <c r="R144" s="139">
        <f>R145+R169+R182+R186+R193+R198+R203+R209</f>
        <v>0</v>
      </c>
      <c r="T144" s="140">
        <f>T145+T169+T182+T186+T193+T198+T203+T209</f>
        <v>0</v>
      </c>
      <c r="AR144" s="24" t="s">
        <v>263</v>
      </c>
      <c r="AT144" s="25" t="s">
        <v>76</v>
      </c>
      <c r="AU144" s="25" t="s">
        <v>8</v>
      </c>
      <c r="AY144" s="24" t="s">
        <v>246</v>
      </c>
      <c r="BK144" s="26">
        <f>BK145+BK169+BK182+BK186+BK193+BK198+BK203+BK209</f>
        <v>0</v>
      </c>
    </row>
    <row r="145" spans="2:65" s="11" customFormat="1" ht="20.85" customHeight="1" x14ac:dyDescent="0.2">
      <c r="B145" s="135"/>
      <c r="D145" s="24" t="s">
        <v>76</v>
      </c>
      <c r="E145" s="141" t="s">
        <v>2010</v>
      </c>
      <c r="F145" s="141" t="s">
        <v>2090</v>
      </c>
      <c r="J145" s="142">
        <f>BK145</f>
        <v>0</v>
      </c>
      <c r="L145" s="135"/>
      <c r="M145" s="138"/>
      <c r="P145" s="139">
        <f>SUM(P146:P168)</f>
        <v>0</v>
      </c>
      <c r="R145" s="139">
        <f>SUM(R146:R168)</f>
        <v>0</v>
      </c>
      <c r="T145" s="140">
        <f>SUM(T146:T168)</f>
        <v>0</v>
      </c>
      <c r="AR145" s="24" t="s">
        <v>8</v>
      </c>
      <c r="AT145" s="25" t="s">
        <v>76</v>
      </c>
      <c r="AU145" s="25" t="s">
        <v>86</v>
      </c>
      <c r="AY145" s="24" t="s">
        <v>246</v>
      </c>
      <c r="BK145" s="26">
        <f>SUM(BK146:BK168)</f>
        <v>0</v>
      </c>
    </row>
    <row r="146" spans="2:65" s="1" customFormat="1" ht="16.5" customHeight="1" x14ac:dyDescent="0.2">
      <c r="B146" s="50"/>
      <c r="C146" s="169" t="s">
        <v>8</v>
      </c>
      <c r="D146" s="169" t="s">
        <v>643</v>
      </c>
      <c r="E146" s="170" t="s">
        <v>2091</v>
      </c>
      <c r="F146" s="171" t="s">
        <v>2092</v>
      </c>
      <c r="G146" s="172" t="s">
        <v>274</v>
      </c>
      <c r="H146" s="173">
        <v>35</v>
      </c>
      <c r="I146" s="34"/>
      <c r="J146" s="174">
        <f t="shared" ref="J146:J168" si="0">ROUND(I146*H146,0)</f>
        <v>0</v>
      </c>
      <c r="K146" s="171" t="s">
        <v>1</v>
      </c>
      <c r="L146" s="175"/>
      <c r="M146" s="176" t="s">
        <v>1</v>
      </c>
      <c r="N146" s="177" t="s">
        <v>42</v>
      </c>
      <c r="P146" s="151">
        <f t="shared" ref="P146:P168" si="1">O146*H146</f>
        <v>0</v>
      </c>
      <c r="Q146" s="151">
        <v>0</v>
      </c>
      <c r="R146" s="151">
        <f t="shared" ref="R146:R168" si="2">Q146*H146</f>
        <v>0</v>
      </c>
      <c r="S146" s="151">
        <v>0</v>
      </c>
      <c r="T146" s="152">
        <f t="shared" ref="T146:T168" si="3">S146*H146</f>
        <v>0</v>
      </c>
      <c r="AR146" s="28" t="s">
        <v>302</v>
      </c>
      <c r="AT146" s="28" t="s">
        <v>643</v>
      </c>
      <c r="AU146" s="28" t="s">
        <v>263</v>
      </c>
      <c r="AY146" s="17" t="s">
        <v>246</v>
      </c>
      <c r="BE146" s="29">
        <f t="shared" ref="BE146:BE168" si="4">IF(N146="základní",J146,0)</f>
        <v>0</v>
      </c>
      <c r="BF146" s="29">
        <f t="shared" ref="BF146:BF168" si="5">IF(N146="snížená",J146,0)</f>
        <v>0</v>
      </c>
      <c r="BG146" s="29">
        <f t="shared" ref="BG146:BG168" si="6">IF(N146="zákl. přenesená",J146,0)</f>
        <v>0</v>
      </c>
      <c r="BH146" s="29">
        <f t="shared" ref="BH146:BH168" si="7">IF(N146="sníž. přenesená",J146,0)</f>
        <v>0</v>
      </c>
      <c r="BI146" s="29">
        <f t="shared" ref="BI146:BI168" si="8">IF(N146="nulová",J146,0)</f>
        <v>0</v>
      </c>
      <c r="BJ146" s="17" t="s">
        <v>8</v>
      </c>
      <c r="BK146" s="29">
        <f t="shared" ref="BK146:BK168" si="9">ROUND(I146*H146,0)</f>
        <v>0</v>
      </c>
      <c r="BL146" s="17" t="s">
        <v>253</v>
      </c>
      <c r="BM146" s="28" t="s">
        <v>86</v>
      </c>
    </row>
    <row r="147" spans="2:65" s="1" customFormat="1" ht="16.5" customHeight="1" x14ac:dyDescent="0.2">
      <c r="B147" s="50"/>
      <c r="C147" s="169" t="s">
        <v>86</v>
      </c>
      <c r="D147" s="169" t="s">
        <v>643</v>
      </c>
      <c r="E147" s="170" t="s">
        <v>2093</v>
      </c>
      <c r="F147" s="171" t="s">
        <v>2094</v>
      </c>
      <c r="G147" s="172" t="s">
        <v>274</v>
      </c>
      <c r="H147" s="173">
        <v>18</v>
      </c>
      <c r="I147" s="34"/>
      <c r="J147" s="174">
        <f t="shared" si="0"/>
        <v>0</v>
      </c>
      <c r="K147" s="171" t="s">
        <v>1</v>
      </c>
      <c r="L147" s="175"/>
      <c r="M147" s="176" t="s">
        <v>1</v>
      </c>
      <c r="N147" s="177" t="s">
        <v>42</v>
      </c>
      <c r="P147" s="151">
        <f t="shared" si="1"/>
        <v>0</v>
      </c>
      <c r="Q147" s="151">
        <v>0</v>
      </c>
      <c r="R147" s="151">
        <f t="shared" si="2"/>
        <v>0</v>
      </c>
      <c r="S147" s="151">
        <v>0</v>
      </c>
      <c r="T147" s="152">
        <f t="shared" si="3"/>
        <v>0</v>
      </c>
      <c r="AR147" s="28" t="s">
        <v>302</v>
      </c>
      <c r="AT147" s="28" t="s">
        <v>643</v>
      </c>
      <c r="AU147" s="28" t="s">
        <v>263</v>
      </c>
      <c r="AY147" s="17" t="s">
        <v>246</v>
      </c>
      <c r="BE147" s="29">
        <f t="shared" si="4"/>
        <v>0</v>
      </c>
      <c r="BF147" s="29">
        <f t="shared" si="5"/>
        <v>0</v>
      </c>
      <c r="BG147" s="29">
        <f t="shared" si="6"/>
        <v>0</v>
      </c>
      <c r="BH147" s="29">
        <f t="shared" si="7"/>
        <v>0</v>
      </c>
      <c r="BI147" s="29">
        <f t="shared" si="8"/>
        <v>0</v>
      </c>
      <c r="BJ147" s="17" t="s">
        <v>8</v>
      </c>
      <c r="BK147" s="29">
        <f t="shared" si="9"/>
        <v>0</v>
      </c>
      <c r="BL147" s="17" t="s">
        <v>253</v>
      </c>
      <c r="BM147" s="28" t="s">
        <v>253</v>
      </c>
    </row>
    <row r="148" spans="2:65" s="1" customFormat="1" ht="16.5" customHeight="1" x14ac:dyDescent="0.2">
      <c r="B148" s="50"/>
      <c r="C148" s="169" t="s">
        <v>263</v>
      </c>
      <c r="D148" s="169" t="s">
        <v>643</v>
      </c>
      <c r="E148" s="170" t="s">
        <v>2095</v>
      </c>
      <c r="F148" s="171" t="s">
        <v>2096</v>
      </c>
      <c r="G148" s="172" t="s">
        <v>274</v>
      </c>
      <c r="H148" s="173">
        <v>120</v>
      </c>
      <c r="I148" s="34"/>
      <c r="J148" s="174">
        <f t="shared" si="0"/>
        <v>0</v>
      </c>
      <c r="K148" s="171" t="s">
        <v>1</v>
      </c>
      <c r="L148" s="175"/>
      <c r="M148" s="176" t="s">
        <v>1</v>
      </c>
      <c r="N148" s="177" t="s">
        <v>42</v>
      </c>
      <c r="P148" s="151">
        <f t="shared" si="1"/>
        <v>0</v>
      </c>
      <c r="Q148" s="151">
        <v>0</v>
      </c>
      <c r="R148" s="151">
        <f t="shared" si="2"/>
        <v>0</v>
      </c>
      <c r="S148" s="151">
        <v>0</v>
      </c>
      <c r="T148" s="152">
        <f t="shared" si="3"/>
        <v>0</v>
      </c>
      <c r="AR148" s="28" t="s">
        <v>302</v>
      </c>
      <c r="AT148" s="28" t="s">
        <v>643</v>
      </c>
      <c r="AU148" s="28" t="s">
        <v>263</v>
      </c>
      <c r="AY148" s="17" t="s">
        <v>246</v>
      </c>
      <c r="BE148" s="29">
        <f t="shared" si="4"/>
        <v>0</v>
      </c>
      <c r="BF148" s="29">
        <f t="shared" si="5"/>
        <v>0</v>
      </c>
      <c r="BG148" s="29">
        <f t="shared" si="6"/>
        <v>0</v>
      </c>
      <c r="BH148" s="29">
        <f t="shared" si="7"/>
        <v>0</v>
      </c>
      <c r="BI148" s="29">
        <f t="shared" si="8"/>
        <v>0</v>
      </c>
      <c r="BJ148" s="17" t="s">
        <v>8</v>
      </c>
      <c r="BK148" s="29">
        <f t="shared" si="9"/>
        <v>0</v>
      </c>
      <c r="BL148" s="17" t="s">
        <v>253</v>
      </c>
      <c r="BM148" s="28" t="s">
        <v>277</v>
      </c>
    </row>
    <row r="149" spans="2:65" s="1" customFormat="1" ht="16.5" customHeight="1" x14ac:dyDescent="0.2">
      <c r="B149" s="50"/>
      <c r="C149" s="169" t="s">
        <v>253</v>
      </c>
      <c r="D149" s="169" t="s">
        <v>643</v>
      </c>
      <c r="E149" s="170" t="s">
        <v>2097</v>
      </c>
      <c r="F149" s="171" t="s">
        <v>2098</v>
      </c>
      <c r="G149" s="172" t="s">
        <v>274</v>
      </c>
      <c r="H149" s="173">
        <v>30</v>
      </c>
      <c r="I149" s="34"/>
      <c r="J149" s="174">
        <f t="shared" si="0"/>
        <v>0</v>
      </c>
      <c r="K149" s="171" t="s">
        <v>1</v>
      </c>
      <c r="L149" s="175"/>
      <c r="M149" s="176" t="s">
        <v>1</v>
      </c>
      <c r="N149" s="177" t="s">
        <v>42</v>
      </c>
      <c r="P149" s="151">
        <f t="shared" si="1"/>
        <v>0</v>
      </c>
      <c r="Q149" s="151">
        <v>0</v>
      </c>
      <c r="R149" s="151">
        <f t="shared" si="2"/>
        <v>0</v>
      </c>
      <c r="S149" s="151">
        <v>0</v>
      </c>
      <c r="T149" s="152">
        <f t="shared" si="3"/>
        <v>0</v>
      </c>
      <c r="AR149" s="28" t="s">
        <v>302</v>
      </c>
      <c r="AT149" s="28" t="s">
        <v>643</v>
      </c>
      <c r="AU149" s="28" t="s">
        <v>263</v>
      </c>
      <c r="AY149" s="17" t="s">
        <v>246</v>
      </c>
      <c r="BE149" s="29">
        <f t="shared" si="4"/>
        <v>0</v>
      </c>
      <c r="BF149" s="29">
        <f t="shared" si="5"/>
        <v>0</v>
      </c>
      <c r="BG149" s="29">
        <f t="shared" si="6"/>
        <v>0</v>
      </c>
      <c r="BH149" s="29">
        <f t="shared" si="7"/>
        <v>0</v>
      </c>
      <c r="BI149" s="29">
        <f t="shared" si="8"/>
        <v>0</v>
      </c>
      <c r="BJ149" s="17" t="s">
        <v>8</v>
      </c>
      <c r="BK149" s="29">
        <f t="shared" si="9"/>
        <v>0</v>
      </c>
      <c r="BL149" s="17" t="s">
        <v>253</v>
      </c>
      <c r="BM149" s="28" t="s">
        <v>302</v>
      </c>
    </row>
    <row r="150" spans="2:65" s="1" customFormat="1" ht="16.5" customHeight="1" x14ac:dyDescent="0.2">
      <c r="B150" s="50"/>
      <c r="C150" s="169" t="s">
        <v>271</v>
      </c>
      <c r="D150" s="169" t="s">
        <v>643</v>
      </c>
      <c r="E150" s="170" t="s">
        <v>2099</v>
      </c>
      <c r="F150" s="171" t="s">
        <v>2100</v>
      </c>
      <c r="G150" s="172" t="s">
        <v>274</v>
      </c>
      <c r="H150" s="173">
        <v>6</v>
      </c>
      <c r="I150" s="34"/>
      <c r="J150" s="174">
        <f t="shared" si="0"/>
        <v>0</v>
      </c>
      <c r="K150" s="171" t="s">
        <v>1</v>
      </c>
      <c r="L150" s="175"/>
      <c r="M150" s="176" t="s">
        <v>1</v>
      </c>
      <c r="N150" s="177" t="s">
        <v>42</v>
      </c>
      <c r="P150" s="151">
        <f t="shared" si="1"/>
        <v>0</v>
      </c>
      <c r="Q150" s="151">
        <v>0</v>
      </c>
      <c r="R150" s="151">
        <f t="shared" si="2"/>
        <v>0</v>
      </c>
      <c r="S150" s="151">
        <v>0</v>
      </c>
      <c r="T150" s="152">
        <f t="shared" si="3"/>
        <v>0</v>
      </c>
      <c r="AR150" s="28" t="s">
        <v>302</v>
      </c>
      <c r="AT150" s="28" t="s">
        <v>643</v>
      </c>
      <c r="AU150" s="28" t="s">
        <v>263</v>
      </c>
      <c r="AY150" s="17" t="s">
        <v>246</v>
      </c>
      <c r="BE150" s="29">
        <f t="shared" si="4"/>
        <v>0</v>
      </c>
      <c r="BF150" s="29">
        <f t="shared" si="5"/>
        <v>0</v>
      </c>
      <c r="BG150" s="29">
        <f t="shared" si="6"/>
        <v>0</v>
      </c>
      <c r="BH150" s="29">
        <f t="shared" si="7"/>
        <v>0</v>
      </c>
      <c r="BI150" s="29">
        <f t="shared" si="8"/>
        <v>0</v>
      </c>
      <c r="BJ150" s="17" t="s">
        <v>8</v>
      </c>
      <c r="BK150" s="29">
        <f t="shared" si="9"/>
        <v>0</v>
      </c>
      <c r="BL150" s="17" t="s">
        <v>253</v>
      </c>
      <c r="BM150" s="28" t="s">
        <v>312</v>
      </c>
    </row>
    <row r="151" spans="2:65" s="1" customFormat="1" ht="16.5" customHeight="1" x14ac:dyDescent="0.2">
      <c r="B151" s="50"/>
      <c r="C151" s="169" t="s">
        <v>277</v>
      </c>
      <c r="D151" s="169" t="s">
        <v>643</v>
      </c>
      <c r="E151" s="170" t="s">
        <v>2101</v>
      </c>
      <c r="F151" s="171" t="s">
        <v>2102</v>
      </c>
      <c r="G151" s="172" t="s">
        <v>274</v>
      </c>
      <c r="H151" s="173">
        <v>33</v>
      </c>
      <c r="I151" s="34"/>
      <c r="J151" s="174">
        <f t="shared" si="0"/>
        <v>0</v>
      </c>
      <c r="K151" s="171" t="s">
        <v>1</v>
      </c>
      <c r="L151" s="175"/>
      <c r="M151" s="176" t="s">
        <v>1</v>
      </c>
      <c r="N151" s="177" t="s">
        <v>42</v>
      </c>
      <c r="P151" s="151">
        <f t="shared" si="1"/>
        <v>0</v>
      </c>
      <c r="Q151" s="151">
        <v>0</v>
      </c>
      <c r="R151" s="151">
        <f t="shared" si="2"/>
        <v>0</v>
      </c>
      <c r="S151" s="151">
        <v>0</v>
      </c>
      <c r="T151" s="152">
        <f t="shared" si="3"/>
        <v>0</v>
      </c>
      <c r="AR151" s="28" t="s">
        <v>302</v>
      </c>
      <c r="AT151" s="28" t="s">
        <v>643</v>
      </c>
      <c r="AU151" s="28" t="s">
        <v>263</v>
      </c>
      <c r="AY151" s="17" t="s">
        <v>246</v>
      </c>
      <c r="BE151" s="29">
        <f t="shared" si="4"/>
        <v>0</v>
      </c>
      <c r="BF151" s="29">
        <f t="shared" si="5"/>
        <v>0</v>
      </c>
      <c r="BG151" s="29">
        <f t="shared" si="6"/>
        <v>0</v>
      </c>
      <c r="BH151" s="29">
        <f t="shared" si="7"/>
        <v>0</v>
      </c>
      <c r="BI151" s="29">
        <f t="shared" si="8"/>
        <v>0</v>
      </c>
      <c r="BJ151" s="17" t="s">
        <v>8</v>
      </c>
      <c r="BK151" s="29">
        <f t="shared" si="9"/>
        <v>0</v>
      </c>
      <c r="BL151" s="17" t="s">
        <v>253</v>
      </c>
      <c r="BM151" s="28" t="s">
        <v>9</v>
      </c>
    </row>
    <row r="152" spans="2:65" s="1" customFormat="1" ht="16.5" customHeight="1" x14ac:dyDescent="0.2">
      <c r="B152" s="50"/>
      <c r="C152" s="169" t="s">
        <v>287</v>
      </c>
      <c r="D152" s="169" t="s">
        <v>643</v>
      </c>
      <c r="E152" s="170" t="s">
        <v>2103</v>
      </c>
      <c r="F152" s="171" t="s">
        <v>2104</v>
      </c>
      <c r="G152" s="172" t="s">
        <v>1809</v>
      </c>
      <c r="H152" s="173">
        <v>2</v>
      </c>
      <c r="I152" s="34"/>
      <c r="J152" s="174">
        <f t="shared" si="0"/>
        <v>0</v>
      </c>
      <c r="K152" s="171" t="s">
        <v>1</v>
      </c>
      <c r="L152" s="175"/>
      <c r="M152" s="176" t="s">
        <v>1</v>
      </c>
      <c r="N152" s="177" t="s">
        <v>42</v>
      </c>
      <c r="P152" s="151">
        <f t="shared" si="1"/>
        <v>0</v>
      </c>
      <c r="Q152" s="151">
        <v>0</v>
      </c>
      <c r="R152" s="151">
        <f t="shared" si="2"/>
        <v>0</v>
      </c>
      <c r="S152" s="151">
        <v>0</v>
      </c>
      <c r="T152" s="152">
        <f t="shared" si="3"/>
        <v>0</v>
      </c>
      <c r="AR152" s="28" t="s">
        <v>302</v>
      </c>
      <c r="AT152" s="28" t="s">
        <v>643</v>
      </c>
      <c r="AU152" s="28" t="s">
        <v>263</v>
      </c>
      <c r="AY152" s="17" t="s">
        <v>246</v>
      </c>
      <c r="BE152" s="29">
        <f t="shared" si="4"/>
        <v>0</v>
      </c>
      <c r="BF152" s="29">
        <f t="shared" si="5"/>
        <v>0</v>
      </c>
      <c r="BG152" s="29">
        <f t="shared" si="6"/>
        <v>0</v>
      </c>
      <c r="BH152" s="29">
        <f t="shared" si="7"/>
        <v>0</v>
      </c>
      <c r="BI152" s="29">
        <f t="shared" si="8"/>
        <v>0</v>
      </c>
      <c r="BJ152" s="17" t="s">
        <v>8</v>
      </c>
      <c r="BK152" s="29">
        <f t="shared" si="9"/>
        <v>0</v>
      </c>
      <c r="BL152" s="17" t="s">
        <v>253</v>
      </c>
      <c r="BM152" s="28" t="s">
        <v>92</v>
      </c>
    </row>
    <row r="153" spans="2:65" s="1" customFormat="1" ht="16.5" customHeight="1" x14ac:dyDescent="0.2">
      <c r="B153" s="50"/>
      <c r="C153" s="169" t="s">
        <v>302</v>
      </c>
      <c r="D153" s="169" t="s">
        <v>643</v>
      </c>
      <c r="E153" s="170" t="s">
        <v>2105</v>
      </c>
      <c r="F153" s="171" t="s">
        <v>2106</v>
      </c>
      <c r="G153" s="172" t="s">
        <v>1809</v>
      </c>
      <c r="H153" s="173">
        <v>2</v>
      </c>
      <c r="I153" s="34"/>
      <c r="J153" s="174">
        <f t="shared" si="0"/>
        <v>0</v>
      </c>
      <c r="K153" s="171" t="s">
        <v>1</v>
      </c>
      <c r="L153" s="175"/>
      <c r="M153" s="176" t="s">
        <v>1</v>
      </c>
      <c r="N153" s="177" t="s">
        <v>42</v>
      </c>
      <c r="P153" s="151">
        <f t="shared" si="1"/>
        <v>0</v>
      </c>
      <c r="Q153" s="151">
        <v>0</v>
      </c>
      <c r="R153" s="151">
        <f t="shared" si="2"/>
        <v>0</v>
      </c>
      <c r="S153" s="151">
        <v>0</v>
      </c>
      <c r="T153" s="152">
        <f t="shared" si="3"/>
        <v>0</v>
      </c>
      <c r="AR153" s="28" t="s">
        <v>302</v>
      </c>
      <c r="AT153" s="28" t="s">
        <v>643</v>
      </c>
      <c r="AU153" s="28" t="s">
        <v>263</v>
      </c>
      <c r="AY153" s="17" t="s">
        <v>246</v>
      </c>
      <c r="BE153" s="29">
        <f t="shared" si="4"/>
        <v>0</v>
      </c>
      <c r="BF153" s="29">
        <f t="shared" si="5"/>
        <v>0</v>
      </c>
      <c r="BG153" s="29">
        <f t="shared" si="6"/>
        <v>0</v>
      </c>
      <c r="BH153" s="29">
        <f t="shared" si="7"/>
        <v>0</v>
      </c>
      <c r="BI153" s="29">
        <f t="shared" si="8"/>
        <v>0</v>
      </c>
      <c r="BJ153" s="17" t="s">
        <v>8</v>
      </c>
      <c r="BK153" s="29">
        <f t="shared" si="9"/>
        <v>0</v>
      </c>
      <c r="BL153" s="17" t="s">
        <v>253</v>
      </c>
      <c r="BM153" s="28" t="s">
        <v>364</v>
      </c>
    </row>
    <row r="154" spans="2:65" s="1" customFormat="1" ht="16.5" customHeight="1" x14ac:dyDescent="0.2">
      <c r="B154" s="50"/>
      <c r="C154" s="169" t="s">
        <v>100</v>
      </c>
      <c r="D154" s="169" t="s">
        <v>643</v>
      </c>
      <c r="E154" s="170" t="s">
        <v>2107</v>
      </c>
      <c r="F154" s="171" t="s">
        <v>2108</v>
      </c>
      <c r="G154" s="172" t="s">
        <v>1809</v>
      </c>
      <c r="H154" s="173">
        <v>3</v>
      </c>
      <c r="I154" s="34"/>
      <c r="J154" s="174">
        <f t="shared" si="0"/>
        <v>0</v>
      </c>
      <c r="K154" s="171" t="s">
        <v>1</v>
      </c>
      <c r="L154" s="175"/>
      <c r="M154" s="176" t="s">
        <v>1</v>
      </c>
      <c r="N154" s="177" t="s">
        <v>42</v>
      </c>
      <c r="P154" s="151">
        <f t="shared" si="1"/>
        <v>0</v>
      </c>
      <c r="Q154" s="151">
        <v>0</v>
      </c>
      <c r="R154" s="151">
        <f t="shared" si="2"/>
        <v>0</v>
      </c>
      <c r="S154" s="151">
        <v>0</v>
      </c>
      <c r="T154" s="152">
        <f t="shared" si="3"/>
        <v>0</v>
      </c>
      <c r="AR154" s="28" t="s">
        <v>302</v>
      </c>
      <c r="AT154" s="28" t="s">
        <v>643</v>
      </c>
      <c r="AU154" s="28" t="s">
        <v>263</v>
      </c>
      <c r="AY154" s="17" t="s">
        <v>246</v>
      </c>
      <c r="BE154" s="29">
        <f t="shared" si="4"/>
        <v>0</v>
      </c>
      <c r="BF154" s="29">
        <f t="shared" si="5"/>
        <v>0</v>
      </c>
      <c r="BG154" s="29">
        <f t="shared" si="6"/>
        <v>0</v>
      </c>
      <c r="BH154" s="29">
        <f t="shared" si="7"/>
        <v>0</v>
      </c>
      <c r="BI154" s="29">
        <f t="shared" si="8"/>
        <v>0</v>
      </c>
      <c r="BJ154" s="17" t="s">
        <v>8</v>
      </c>
      <c r="BK154" s="29">
        <f t="shared" si="9"/>
        <v>0</v>
      </c>
      <c r="BL154" s="17" t="s">
        <v>253</v>
      </c>
      <c r="BM154" s="28" t="s">
        <v>386</v>
      </c>
    </row>
    <row r="155" spans="2:65" s="1" customFormat="1" ht="16.5" customHeight="1" x14ac:dyDescent="0.2">
      <c r="B155" s="50"/>
      <c r="C155" s="169" t="s">
        <v>312</v>
      </c>
      <c r="D155" s="169" t="s">
        <v>643</v>
      </c>
      <c r="E155" s="170" t="s">
        <v>2109</v>
      </c>
      <c r="F155" s="171" t="s">
        <v>2110</v>
      </c>
      <c r="G155" s="172" t="s">
        <v>1809</v>
      </c>
      <c r="H155" s="173">
        <v>37</v>
      </c>
      <c r="I155" s="34"/>
      <c r="J155" s="174">
        <f t="shared" si="0"/>
        <v>0</v>
      </c>
      <c r="K155" s="171" t="s">
        <v>1</v>
      </c>
      <c r="L155" s="175"/>
      <c r="M155" s="176" t="s">
        <v>1</v>
      </c>
      <c r="N155" s="177" t="s">
        <v>42</v>
      </c>
      <c r="P155" s="151">
        <f t="shared" si="1"/>
        <v>0</v>
      </c>
      <c r="Q155" s="151">
        <v>0</v>
      </c>
      <c r="R155" s="151">
        <f t="shared" si="2"/>
        <v>0</v>
      </c>
      <c r="S155" s="151">
        <v>0</v>
      </c>
      <c r="T155" s="152">
        <f t="shared" si="3"/>
        <v>0</v>
      </c>
      <c r="AR155" s="28" t="s">
        <v>302</v>
      </c>
      <c r="AT155" s="28" t="s">
        <v>643</v>
      </c>
      <c r="AU155" s="28" t="s">
        <v>263</v>
      </c>
      <c r="AY155" s="17" t="s">
        <v>246</v>
      </c>
      <c r="BE155" s="29">
        <f t="shared" si="4"/>
        <v>0</v>
      </c>
      <c r="BF155" s="29">
        <f t="shared" si="5"/>
        <v>0</v>
      </c>
      <c r="BG155" s="29">
        <f t="shared" si="6"/>
        <v>0</v>
      </c>
      <c r="BH155" s="29">
        <f t="shared" si="7"/>
        <v>0</v>
      </c>
      <c r="BI155" s="29">
        <f t="shared" si="8"/>
        <v>0</v>
      </c>
      <c r="BJ155" s="17" t="s">
        <v>8</v>
      </c>
      <c r="BK155" s="29">
        <f t="shared" si="9"/>
        <v>0</v>
      </c>
      <c r="BL155" s="17" t="s">
        <v>253</v>
      </c>
      <c r="BM155" s="28" t="s">
        <v>400</v>
      </c>
    </row>
    <row r="156" spans="2:65" s="1" customFormat="1" ht="16.5" customHeight="1" x14ac:dyDescent="0.2">
      <c r="B156" s="50"/>
      <c r="C156" s="169" t="s">
        <v>82</v>
      </c>
      <c r="D156" s="169" t="s">
        <v>643</v>
      </c>
      <c r="E156" s="170" t="s">
        <v>2111</v>
      </c>
      <c r="F156" s="171" t="s">
        <v>2112</v>
      </c>
      <c r="G156" s="172" t="s">
        <v>274</v>
      </c>
      <c r="H156" s="173">
        <v>180</v>
      </c>
      <c r="I156" s="34"/>
      <c r="J156" s="174">
        <f t="shared" si="0"/>
        <v>0</v>
      </c>
      <c r="K156" s="171" t="s">
        <v>1</v>
      </c>
      <c r="L156" s="175"/>
      <c r="M156" s="176" t="s">
        <v>1</v>
      </c>
      <c r="N156" s="177" t="s">
        <v>42</v>
      </c>
      <c r="P156" s="151">
        <f t="shared" si="1"/>
        <v>0</v>
      </c>
      <c r="Q156" s="151">
        <v>0</v>
      </c>
      <c r="R156" s="151">
        <f t="shared" si="2"/>
        <v>0</v>
      </c>
      <c r="S156" s="151">
        <v>0</v>
      </c>
      <c r="T156" s="152">
        <f t="shared" si="3"/>
        <v>0</v>
      </c>
      <c r="AR156" s="28" t="s">
        <v>302</v>
      </c>
      <c r="AT156" s="28" t="s">
        <v>643</v>
      </c>
      <c r="AU156" s="28" t="s">
        <v>263</v>
      </c>
      <c r="AY156" s="17" t="s">
        <v>246</v>
      </c>
      <c r="BE156" s="29">
        <f t="shared" si="4"/>
        <v>0</v>
      </c>
      <c r="BF156" s="29">
        <f t="shared" si="5"/>
        <v>0</v>
      </c>
      <c r="BG156" s="29">
        <f t="shared" si="6"/>
        <v>0</v>
      </c>
      <c r="BH156" s="29">
        <f t="shared" si="7"/>
        <v>0</v>
      </c>
      <c r="BI156" s="29">
        <f t="shared" si="8"/>
        <v>0</v>
      </c>
      <c r="BJ156" s="17" t="s">
        <v>8</v>
      </c>
      <c r="BK156" s="29">
        <f t="shared" si="9"/>
        <v>0</v>
      </c>
      <c r="BL156" s="17" t="s">
        <v>253</v>
      </c>
      <c r="BM156" s="28" t="s">
        <v>415</v>
      </c>
    </row>
    <row r="157" spans="2:65" s="1" customFormat="1" ht="16.5" customHeight="1" x14ac:dyDescent="0.2">
      <c r="B157" s="50"/>
      <c r="C157" s="169" t="s">
        <v>9</v>
      </c>
      <c r="D157" s="169" t="s">
        <v>643</v>
      </c>
      <c r="E157" s="170" t="s">
        <v>2113</v>
      </c>
      <c r="F157" s="171" t="s">
        <v>2114</v>
      </c>
      <c r="G157" s="172" t="s">
        <v>274</v>
      </c>
      <c r="H157" s="173">
        <v>124</v>
      </c>
      <c r="I157" s="34"/>
      <c r="J157" s="174">
        <f t="shared" si="0"/>
        <v>0</v>
      </c>
      <c r="K157" s="171" t="s">
        <v>1</v>
      </c>
      <c r="L157" s="175"/>
      <c r="M157" s="176" t="s">
        <v>1</v>
      </c>
      <c r="N157" s="177" t="s">
        <v>42</v>
      </c>
      <c r="P157" s="151">
        <f t="shared" si="1"/>
        <v>0</v>
      </c>
      <c r="Q157" s="151">
        <v>0</v>
      </c>
      <c r="R157" s="151">
        <f t="shared" si="2"/>
        <v>0</v>
      </c>
      <c r="S157" s="151">
        <v>0</v>
      </c>
      <c r="T157" s="152">
        <f t="shared" si="3"/>
        <v>0</v>
      </c>
      <c r="AR157" s="28" t="s">
        <v>302</v>
      </c>
      <c r="AT157" s="28" t="s">
        <v>643</v>
      </c>
      <c r="AU157" s="28" t="s">
        <v>263</v>
      </c>
      <c r="AY157" s="17" t="s">
        <v>246</v>
      </c>
      <c r="BE157" s="29">
        <f t="shared" si="4"/>
        <v>0</v>
      </c>
      <c r="BF157" s="29">
        <f t="shared" si="5"/>
        <v>0</v>
      </c>
      <c r="BG157" s="29">
        <f t="shared" si="6"/>
        <v>0</v>
      </c>
      <c r="BH157" s="29">
        <f t="shared" si="7"/>
        <v>0</v>
      </c>
      <c r="BI157" s="29">
        <f t="shared" si="8"/>
        <v>0</v>
      </c>
      <c r="BJ157" s="17" t="s">
        <v>8</v>
      </c>
      <c r="BK157" s="29">
        <f t="shared" si="9"/>
        <v>0</v>
      </c>
      <c r="BL157" s="17" t="s">
        <v>253</v>
      </c>
      <c r="BM157" s="28" t="s">
        <v>424</v>
      </c>
    </row>
    <row r="158" spans="2:65" s="1" customFormat="1" ht="16.5" customHeight="1" x14ac:dyDescent="0.2">
      <c r="B158" s="50"/>
      <c r="C158" s="169" t="s">
        <v>89</v>
      </c>
      <c r="D158" s="169" t="s">
        <v>643</v>
      </c>
      <c r="E158" s="170" t="s">
        <v>2115</v>
      </c>
      <c r="F158" s="171" t="s">
        <v>2116</v>
      </c>
      <c r="G158" s="172" t="s">
        <v>274</v>
      </c>
      <c r="H158" s="173">
        <v>14</v>
      </c>
      <c r="I158" s="34"/>
      <c r="J158" s="174">
        <f t="shared" si="0"/>
        <v>0</v>
      </c>
      <c r="K158" s="171" t="s">
        <v>1</v>
      </c>
      <c r="L158" s="175"/>
      <c r="M158" s="176" t="s">
        <v>1</v>
      </c>
      <c r="N158" s="177" t="s">
        <v>42</v>
      </c>
      <c r="P158" s="151">
        <f t="shared" si="1"/>
        <v>0</v>
      </c>
      <c r="Q158" s="151">
        <v>0</v>
      </c>
      <c r="R158" s="151">
        <f t="shared" si="2"/>
        <v>0</v>
      </c>
      <c r="S158" s="151">
        <v>0</v>
      </c>
      <c r="T158" s="152">
        <f t="shared" si="3"/>
        <v>0</v>
      </c>
      <c r="AR158" s="28" t="s">
        <v>302</v>
      </c>
      <c r="AT158" s="28" t="s">
        <v>643</v>
      </c>
      <c r="AU158" s="28" t="s">
        <v>263</v>
      </c>
      <c r="AY158" s="17" t="s">
        <v>246</v>
      </c>
      <c r="BE158" s="29">
        <f t="shared" si="4"/>
        <v>0</v>
      </c>
      <c r="BF158" s="29">
        <f t="shared" si="5"/>
        <v>0</v>
      </c>
      <c r="BG158" s="29">
        <f t="shared" si="6"/>
        <v>0</v>
      </c>
      <c r="BH158" s="29">
        <f t="shared" si="7"/>
        <v>0</v>
      </c>
      <c r="BI158" s="29">
        <f t="shared" si="8"/>
        <v>0</v>
      </c>
      <c r="BJ158" s="17" t="s">
        <v>8</v>
      </c>
      <c r="BK158" s="29">
        <f t="shared" si="9"/>
        <v>0</v>
      </c>
      <c r="BL158" s="17" t="s">
        <v>253</v>
      </c>
      <c r="BM158" s="28" t="s">
        <v>433</v>
      </c>
    </row>
    <row r="159" spans="2:65" s="1" customFormat="1" ht="16.5" customHeight="1" x14ac:dyDescent="0.2">
      <c r="B159" s="50"/>
      <c r="C159" s="169" t="s">
        <v>92</v>
      </c>
      <c r="D159" s="169" t="s">
        <v>643</v>
      </c>
      <c r="E159" s="170" t="s">
        <v>2117</v>
      </c>
      <c r="F159" s="171" t="s">
        <v>2118</v>
      </c>
      <c r="G159" s="172" t="s">
        <v>274</v>
      </c>
      <c r="H159" s="173">
        <v>124</v>
      </c>
      <c r="I159" s="34"/>
      <c r="J159" s="174">
        <f t="shared" si="0"/>
        <v>0</v>
      </c>
      <c r="K159" s="171" t="s">
        <v>1</v>
      </c>
      <c r="L159" s="175"/>
      <c r="M159" s="176" t="s">
        <v>1</v>
      </c>
      <c r="N159" s="177" t="s">
        <v>42</v>
      </c>
      <c r="P159" s="151">
        <f t="shared" si="1"/>
        <v>0</v>
      </c>
      <c r="Q159" s="151">
        <v>0</v>
      </c>
      <c r="R159" s="151">
        <f t="shared" si="2"/>
        <v>0</v>
      </c>
      <c r="S159" s="151">
        <v>0</v>
      </c>
      <c r="T159" s="152">
        <f t="shared" si="3"/>
        <v>0</v>
      </c>
      <c r="AR159" s="28" t="s">
        <v>302</v>
      </c>
      <c r="AT159" s="28" t="s">
        <v>643</v>
      </c>
      <c r="AU159" s="28" t="s">
        <v>263</v>
      </c>
      <c r="AY159" s="17" t="s">
        <v>246</v>
      </c>
      <c r="BE159" s="29">
        <f t="shared" si="4"/>
        <v>0</v>
      </c>
      <c r="BF159" s="29">
        <f t="shared" si="5"/>
        <v>0</v>
      </c>
      <c r="BG159" s="29">
        <f t="shared" si="6"/>
        <v>0</v>
      </c>
      <c r="BH159" s="29">
        <f t="shared" si="7"/>
        <v>0</v>
      </c>
      <c r="BI159" s="29">
        <f t="shared" si="8"/>
        <v>0</v>
      </c>
      <c r="BJ159" s="17" t="s">
        <v>8</v>
      </c>
      <c r="BK159" s="29">
        <f t="shared" si="9"/>
        <v>0</v>
      </c>
      <c r="BL159" s="17" t="s">
        <v>253</v>
      </c>
      <c r="BM159" s="28" t="s">
        <v>452</v>
      </c>
    </row>
    <row r="160" spans="2:65" s="1" customFormat="1" ht="16.5" customHeight="1" x14ac:dyDescent="0.2">
      <c r="B160" s="50"/>
      <c r="C160" s="169" t="s">
        <v>95</v>
      </c>
      <c r="D160" s="169" t="s">
        <v>643</v>
      </c>
      <c r="E160" s="170" t="s">
        <v>2119</v>
      </c>
      <c r="F160" s="171" t="s">
        <v>2120</v>
      </c>
      <c r="G160" s="172" t="s">
        <v>274</v>
      </c>
      <c r="H160" s="173">
        <v>14</v>
      </c>
      <c r="I160" s="34"/>
      <c r="J160" s="174">
        <f t="shared" si="0"/>
        <v>0</v>
      </c>
      <c r="K160" s="171" t="s">
        <v>1</v>
      </c>
      <c r="L160" s="175"/>
      <c r="M160" s="176" t="s">
        <v>1</v>
      </c>
      <c r="N160" s="177" t="s">
        <v>42</v>
      </c>
      <c r="P160" s="151">
        <f t="shared" si="1"/>
        <v>0</v>
      </c>
      <c r="Q160" s="151">
        <v>0</v>
      </c>
      <c r="R160" s="151">
        <f t="shared" si="2"/>
        <v>0</v>
      </c>
      <c r="S160" s="151">
        <v>0</v>
      </c>
      <c r="T160" s="152">
        <f t="shared" si="3"/>
        <v>0</v>
      </c>
      <c r="AR160" s="28" t="s">
        <v>302</v>
      </c>
      <c r="AT160" s="28" t="s">
        <v>643</v>
      </c>
      <c r="AU160" s="28" t="s">
        <v>263</v>
      </c>
      <c r="AY160" s="17" t="s">
        <v>246</v>
      </c>
      <c r="BE160" s="29">
        <f t="shared" si="4"/>
        <v>0</v>
      </c>
      <c r="BF160" s="29">
        <f t="shared" si="5"/>
        <v>0</v>
      </c>
      <c r="BG160" s="29">
        <f t="shared" si="6"/>
        <v>0</v>
      </c>
      <c r="BH160" s="29">
        <f t="shared" si="7"/>
        <v>0</v>
      </c>
      <c r="BI160" s="29">
        <f t="shared" si="8"/>
        <v>0</v>
      </c>
      <c r="BJ160" s="17" t="s">
        <v>8</v>
      </c>
      <c r="BK160" s="29">
        <f t="shared" si="9"/>
        <v>0</v>
      </c>
      <c r="BL160" s="17" t="s">
        <v>253</v>
      </c>
      <c r="BM160" s="28" t="s">
        <v>462</v>
      </c>
    </row>
    <row r="161" spans="2:65" s="1" customFormat="1" ht="16.5" customHeight="1" x14ac:dyDescent="0.2">
      <c r="B161" s="50"/>
      <c r="C161" s="169" t="s">
        <v>364</v>
      </c>
      <c r="D161" s="169" t="s">
        <v>643</v>
      </c>
      <c r="E161" s="170" t="s">
        <v>2121</v>
      </c>
      <c r="F161" s="171" t="s">
        <v>2122</v>
      </c>
      <c r="G161" s="172" t="s">
        <v>1809</v>
      </c>
      <c r="H161" s="173">
        <v>318</v>
      </c>
      <c r="I161" s="34"/>
      <c r="J161" s="174">
        <f t="shared" si="0"/>
        <v>0</v>
      </c>
      <c r="K161" s="171" t="s">
        <v>1</v>
      </c>
      <c r="L161" s="175"/>
      <c r="M161" s="176" t="s">
        <v>1</v>
      </c>
      <c r="N161" s="177" t="s">
        <v>42</v>
      </c>
      <c r="P161" s="151">
        <f t="shared" si="1"/>
        <v>0</v>
      </c>
      <c r="Q161" s="151">
        <v>0</v>
      </c>
      <c r="R161" s="151">
        <f t="shared" si="2"/>
        <v>0</v>
      </c>
      <c r="S161" s="151">
        <v>0</v>
      </c>
      <c r="T161" s="152">
        <f t="shared" si="3"/>
        <v>0</v>
      </c>
      <c r="AR161" s="28" t="s">
        <v>302</v>
      </c>
      <c r="AT161" s="28" t="s">
        <v>643</v>
      </c>
      <c r="AU161" s="28" t="s">
        <v>263</v>
      </c>
      <c r="AY161" s="17" t="s">
        <v>246</v>
      </c>
      <c r="BE161" s="29">
        <f t="shared" si="4"/>
        <v>0</v>
      </c>
      <c r="BF161" s="29">
        <f t="shared" si="5"/>
        <v>0</v>
      </c>
      <c r="BG161" s="29">
        <f t="shared" si="6"/>
        <v>0</v>
      </c>
      <c r="BH161" s="29">
        <f t="shared" si="7"/>
        <v>0</v>
      </c>
      <c r="BI161" s="29">
        <f t="shared" si="8"/>
        <v>0</v>
      </c>
      <c r="BJ161" s="17" t="s">
        <v>8</v>
      </c>
      <c r="BK161" s="29">
        <f t="shared" si="9"/>
        <v>0</v>
      </c>
      <c r="BL161" s="17" t="s">
        <v>253</v>
      </c>
      <c r="BM161" s="28" t="s">
        <v>470</v>
      </c>
    </row>
    <row r="162" spans="2:65" s="1" customFormat="1" ht="16.5" customHeight="1" x14ac:dyDescent="0.2">
      <c r="B162" s="50"/>
      <c r="C162" s="169" t="s">
        <v>382</v>
      </c>
      <c r="D162" s="169" t="s">
        <v>643</v>
      </c>
      <c r="E162" s="170" t="s">
        <v>2123</v>
      </c>
      <c r="F162" s="171" t="s">
        <v>2124</v>
      </c>
      <c r="G162" s="172" t="s">
        <v>1809</v>
      </c>
      <c r="H162" s="173">
        <v>138</v>
      </c>
      <c r="I162" s="34"/>
      <c r="J162" s="174">
        <f t="shared" si="0"/>
        <v>0</v>
      </c>
      <c r="K162" s="171" t="s">
        <v>1</v>
      </c>
      <c r="L162" s="175"/>
      <c r="M162" s="176" t="s">
        <v>1</v>
      </c>
      <c r="N162" s="177" t="s">
        <v>42</v>
      </c>
      <c r="P162" s="151">
        <f t="shared" si="1"/>
        <v>0</v>
      </c>
      <c r="Q162" s="151">
        <v>0</v>
      </c>
      <c r="R162" s="151">
        <f t="shared" si="2"/>
        <v>0</v>
      </c>
      <c r="S162" s="151">
        <v>0</v>
      </c>
      <c r="T162" s="152">
        <f t="shared" si="3"/>
        <v>0</v>
      </c>
      <c r="AR162" s="28" t="s">
        <v>302</v>
      </c>
      <c r="AT162" s="28" t="s">
        <v>643</v>
      </c>
      <c r="AU162" s="28" t="s">
        <v>263</v>
      </c>
      <c r="AY162" s="17" t="s">
        <v>246</v>
      </c>
      <c r="BE162" s="29">
        <f t="shared" si="4"/>
        <v>0</v>
      </c>
      <c r="BF162" s="29">
        <f t="shared" si="5"/>
        <v>0</v>
      </c>
      <c r="BG162" s="29">
        <f t="shared" si="6"/>
        <v>0</v>
      </c>
      <c r="BH162" s="29">
        <f t="shared" si="7"/>
        <v>0</v>
      </c>
      <c r="BI162" s="29">
        <f t="shared" si="8"/>
        <v>0</v>
      </c>
      <c r="BJ162" s="17" t="s">
        <v>8</v>
      </c>
      <c r="BK162" s="29">
        <f t="shared" si="9"/>
        <v>0</v>
      </c>
      <c r="BL162" s="17" t="s">
        <v>253</v>
      </c>
      <c r="BM162" s="28" t="s">
        <v>481</v>
      </c>
    </row>
    <row r="163" spans="2:65" s="1" customFormat="1" ht="16.5" customHeight="1" x14ac:dyDescent="0.2">
      <c r="B163" s="50"/>
      <c r="C163" s="169" t="s">
        <v>386</v>
      </c>
      <c r="D163" s="169" t="s">
        <v>643</v>
      </c>
      <c r="E163" s="170" t="s">
        <v>2125</v>
      </c>
      <c r="F163" s="171" t="s">
        <v>2126</v>
      </c>
      <c r="G163" s="172" t="s">
        <v>1809</v>
      </c>
      <c r="H163" s="173">
        <v>180</v>
      </c>
      <c r="I163" s="34"/>
      <c r="J163" s="174">
        <f t="shared" si="0"/>
        <v>0</v>
      </c>
      <c r="K163" s="171" t="s">
        <v>1</v>
      </c>
      <c r="L163" s="175"/>
      <c r="M163" s="176" t="s">
        <v>1</v>
      </c>
      <c r="N163" s="177" t="s">
        <v>42</v>
      </c>
      <c r="P163" s="151">
        <f t="shared" si="1"/>
        <v>0</v>
      </c>
      <c r="Q163" s="151">
        <v>0</v>
      </c>
      <c r="R163" s="151">
        <f t="shared" si="2"/>
        <v>0</v>
      </c>
      <c r="S163" s="151">
        <v>0</v>
      </c>
      <c r="T163" s="152">
        <f t="shared" si="3"/>
        <v>0</v>
      </c>
      <c r="AR163" s="28" t="s">
        <v>302</v>
      </c>
      <c r="AT163" s="28" t="s">
        <v>643</v>
      </c>
      <c r="AU163" s="28" t="s">
        <v>263</v>
      </c>
      <c r="AY163" s="17" t="s">
        <v>246</v>
      </c>
      <c r="BE163" s="29">
        <f t="shared" si="4"/>
        <v>0</v>
      </c>
      <c r="BF163" s="29">
        <f t="shared" si="5"/>
        <v>0</v>
      </c>
      <c r="BG163" s="29">
        <f t="shared" si="6"/>
        <v>0</v>
      </c>
      <c r="BH163" s="29">
        <f t="shared" si="7"/>
        <v>0</v>
      </c>
      <c r="BI163" s="29">
        <f t="shared" si="8"/>
        <v>0</v>
      </c>
      <c r="BJ163" s="17" t="s">
        <v>8</v>
      </c>
      <c r="BK163" s="29">
        <f t="shared" si="9"/>
        <v>0</v>
      </c>
      <c r="BL163" s="17" t="s">
        <v>253</v>
      </c>
      <c r="BM163" s="28" t="s">
        <v>492</v>
      </c>
    </row>
    <row r="164" spans="2:65" s="1" customFormat="1" ht="16.5" customHeight="1" x14ac:dyDescent="0.2">
      <c r="B164" s="50"/>
      <c r="C164" s="169" t="s">
        <v>392</v>
      </c>
      <c r="D164" s="169" t="s">
        <v>643</v>
      </c>
      <c r="E164" s="170" t="s">
        <v>2127</v>
      </c>
      <c r="F164" s="171" t="s">
        <v>2128</v>
      </c>
      <c r="G164" s="172" t="s">
        <v>1809</v>
      </c>
      <c r="H164" s="173">
        <v>180</v>
      </c>
      <c r="I164" s="34"/>
      <c r="J164" s="174">
        <f t="shared" si="0"/>
        <v>0</v>
      </c>
      <c r="K164" s="171" t="s">
        <v>1</v>
      </c>
      <c r="L164" s="175"/>
      <c r="M164" s="176" t="s">
        <v>1</v>
      </c>
      <c r="N164" s="177" t="s">
        <v>42</v>
      </c>
      <c r="P164" s="151">
        <f t="shared" si="1"/>
        <v>0</v>
      </c>
      <c r="Q164" s="151">
        <v>0</v>
      </c>
      <c r="R164" s="151">
        <f t="shared" si="2"/>
        <v>0</v>
      </c>
      <c r="S164" s="151">
        <v>0</v>
      </c>
      <c r="T164" s="152">
        <f t="shared" si="3"/>
        <v>0</v>
      </c>
      <c r="AR164" s="28" t="s">
        <v>302</v>
      </c>
      <c r="AT164" s="28" t="s">
        <v>643</v>
      </c>
      <c r="AU164" s="28" t="s">
        <v>263</v>
      </c>
      <c r="AY164" s="17" t="s">
        <v>246</v>
      </c>
      <c r="BE164" s="29">
        <f t="shared" si="4"/>
        <v>0</v>
      </c>
      <c r="BF164" s="29">
        <f t="shared" si="5"/>
        <v>0</v>
      </c>
      <c r="BG164" s="29">
        <f t="shared" si="6"/>
        <v>0</v>
      </c>
      <c r="BH164" s="29">
        <f t="shared" si="7"/>
        <v>0</v>
      </c>
      <c r="BI164" s="29">
        <f t="shared" si="8"/>
        <v>0</v>
      </c>
      <c r="BJ164" s="17" t="s">
        <v>8</v>
      </c>
      <c r="BK164" s="29">
        <f t="shared" si="9"/>
        <v>0</v>
      </c>
      <c r="BL164" s="17" t="s">
        <v>253</v>
      </c>
      <c r="BM164" s="28" t="s">
        <v>501</v>
      </c>
    </row>
    <row r="165" spans="2:65" s="1" customFormat="1" ht="16.5" customHeight="1" x14ac:dyDescent="0.2">
      <c r="B165" s="50"/>
      <c r="C165" s="169" t="s">
        <v>400</v>
      </c>
      <c r="D165" s="169" t="s">
        <v>643</v>
      </c>
      <c r="E165" s="170" t="s">
        <v>2129</v>
      </c>
      <c r="F165" s="171" t="s">
        <v>2130</v>
      </c>
      <c r="G165" s="172" t="s">
        <v>1809</v>
      </c>
      <c r="H165" s="173">
        <v>185</v>
      </c>
      <c r="I165" s="34"/>
      <c r="J165" s="174">
        <f t="shared" si="0"/>
        <v>0</v>
      </c>
      <c r="K165" s="171" t="s">
        <v>1</v>
      </c>
      <c r="L165" s="175"/>
      <c r="M165" s="176" t="s">
        <v>1</v>
      </c>
      <c r="N165" s="177" t="s">
        <v>42</v>
      </c>
      <c r="P165" s="151">
        <f t="shared" si="1"/>
        <v>0</v>
      </c>
      <c r="Q165" s="151">
        <v>0</v>
      </c>
      <c r="R165" s="151">
        <f t="shared" si="2"/>
        <v>0</v>
      </c>
      <c r="S165" s="151">
        <v>0</v>
      </c>
      <c r="T165" s="152">
        <f t="shared" si="3"/>
        <v>0</v>
      </c>
      <c r="AR165" s="28" t="s">
        <v>302</v>
      </c>
      <c r="AT165" s="28" t="s">
        <v>643</v>
      </c>
      <c r="AU165" s="28" t="s">
        <v>263</v>
      </c>
      <c r="AY165" s="17" t="s">
        <v>246</v>
      </c>
      <c r="BE165" s="29">
        <f t="shared" si="4"/>
        <v>0</v>
      </c>
      <c r="BF165" s="29">
        <f t="shared" si="5"/>
        <v>0</v>
      </c>
      <c r="BG165" s="29">
        <f t="shared" si="6"/>
        <v>0</v>
      </c>
      <c r="BH165" s="29">
        <f t="shared" si="7"/>
        <v>0</v>
      </c>
      <c r="BI165" s="29">
        <f t="shared" si="8"/>
        <v>0</v>
      </c>
      <c r="BJ165" s="17" t="s">
        <v>8</v>
      </c>
      <c r="BK165" s="29">
        <f t="shared" si="9"/>
        <v>0</v>
      </c>
      <c r="BL165" s="17" t="s">
        <v>253</v>
      </c>
      <c r="BM165" s="28" t="s">
        <v>512</v>
      </c>
    </row>
    <row r="166" spans="2:65" s="1" customFormat="1" ht="16.5" customHeight="1" x14ac:dyDescent="0.2">
      <c r="B166" s="50"/>
      <c r="C166" s="169" t="s">
        <v>7</v>
      </c>
      <c r="D166" s="169" t="s">
        <v>643</v>
      </c>
      <c r="E166" s="170" t="s">
        <v>2131</v>
      </c>
      <c r="F166" s="171" t="s">
        <v>2132</v>
      </c>
      <c r="G166" s="172" t="s">
        <v>1809</v>
      </c>
      <c r="H166" s="173">
        <v>5</v>
      </c>
      <c r="I166" s="34"/>
      <c r="J166" s="174">
        <f t="shared" si="0"/>
        <v>0</v>
      </c>
      <c r="K166" s="171" t="s">
        <v>1</v>
      </c>
      <c r="L166" s="175"/>
      <c r="M166" s="176" t="s">
        <v>1</v>
      </c>
      <c r="N166" s="177" t="s">
        <v>42</v>
      </c>
      <c r="P166" s="151">
        <f t="shared" si="1"/>
        <v>0</v>
      </c>
      <c r="Q166" s="151">
        <v>0</v>
      </c>
      <c r="R166" s="151">
        <f t="shared" si="2"/>
        <v>0</v>
      </c>
      <c r="S166" s="151">
        <v>0</v>
      </c>
      <c r="T166" s="152">
        <f t="shared" si="3"/>
        <v>0</v>
      </c>
      <c r="AR166" s="28" t="s">
        <v>302</v>
      </c>
      <c r="AT166" s="28" t="s">
        <v>643</v>
      </c>
      <c r="AU166" s="28" t="s">
        <v>263</v>
      </c>
      <c r="AY166" s="17" t="s">
        <v>246</v>
      </c>
      <c r="BE166" s="29">
        <f t="shared" si="4"/>
        <v>0</v>
      </c>
      <c r="BF166" s="29">
        <f t="shared" si="5"/>
        <v>0</v>
      </c>
      <c r="BG166" s="29">
        <f t="shared" si="6"/>
        <v>0</v>
      </c>
      <c r="BH166" s="29">
        <f t="shared" si="7"/>
        <v>0</v>
      </c>
      <c r="BI166" s="29">
        <f t="shared" si="8"/>
        <v>0</v>
      </c>
      <c r="BJ166" s="17" t="s">
        <v>8</v>
      </c>
      <c r="BK166" s="29">
        <f t="shared" si="9"/>
        <v>0</v>
      </c>
      <c r="BL166" s="17" t="s">
        <v>253</v>
      </c>
      <c r="BM166" s="28" t="s">
        <v>522</v>
      </c>
    </row>
    <row r="167" spans="2:65" s="1" customFormat="1" ht="16.5" customHeight="1" x14ac:dyDescent="0.2">
      <c r="B167" s="50"/>
      <c r="C167" s="169" t="s">
        <v>415</v>
      </c>
      <c r="D167" s="169" t="s">
        <v>643</v>
      </c>
      <c r="E167" s="170" t="s">
        <v>2133</v>
      </c>
      <c r="F167" s="171" t="s">
        <v>2134</v>
      </c>
      <c r="G167" s="172" t="s">
        <v>2135</v>
      </c>
      <c r="H167" s="173">
        <v>39</v>
      </c>
      <c r="I167" s="34"/>
      <c r="J167" s="174">
        <f t="shared" si="0"/>
        <v>0</v>
      </c>
      <c r="K167" s="171" t="s">
        <v>1</v>
      </c>
      <c r="L167" s="175"/>
      <c r="M167" s="176" t="s">
        <v>1</v>
      </c>
      <c r="N167" s="177" t="s">
        <v>42</v>
      </c>
      <c r="P167" s="151">
        <f t="shared" si="1"/>
        <v>0</v>
      </c>
      <c r="Q167" s="151">
        <v>0</v>
      </c>
      <c r="R167" s="151">
        <f t="shared" si="2"/>
        <v>0</v>
      </c>
      <c r="S167" s="151">
        <v>0</v>
      </c>
      <c r="T167" s="152">
        <f t="shared" si="3"/>
        <v>0</v>
      </c>
      <c r="AR167" s="28" t="s">
        <v>302</v>
      </c>
      <c r="AT167" s="28" t="s">
        <v>643</v>
      </c>
      <c r="AU167" s="28" t="s">
        <v>263</v>
      </c>
      <c r="AY167" s="17" t="s">
        <v>246</v>
      </c>
      <c r="BE167" s="29">
        <f t="shared" si="4"/>
        <v>0</v>
      </c>
      <c r="BF167" s="29">
        <f t="shared" si="5"/>
        <v>0</v>
      </c>
      <c r="BG167" s="29">
        <f t="shared" si="6"/>
        <v>0</v>
      </c>
      <c r="BH167" s="29">
        <f t="shared" si="7"/>
        <v>0</v>
      </c>
      <c r="BI167" s="29">
        <f t="shared" si="8"/>
        <v>0</v>
      </c>
      <c r="BJ167" s="17" t="s">
        <v>8</v>
      </c>
      <c r="BK167" s="29">
        <f t="shared" si="9"/>
        <v>0</v>
      </c>
      <c r="BL167" s="17" t="s">
        <v>253</v>
      </c>
      <c r="BM167" s="28" t="s">
        <v>532</v>
      </c>
    </row>
    <row r="168" spans="2:65" s="1" customFormat="1" ht="16.5" customHeight="1" x14ac:dyDescent="0.2">
      <c r="B168" s="50"/>
      <c r="C168" s="169" t="s">
        <v>419</v>
      </c>
      <c r="D168" s="169" t="s">
        <v>643</v>
      </c>
      <c r="E168" s="170" t="s">
        <v>2136</v>
      </c>
      <c r="F168" s="171" t="s">
        <v>2137</v>
      </c>
      <c r="G168" s="172" t="s">
        <v>1090</v>
      </c>
      <c r="H168" s="173">
        <v>60</v>
      </c>
      <c r="I168" s="34"/>
      <c r="J168" s="174">
        <f t="shared" si="0"/>
        <v>0</v>
      </c>
      <c r="K168" s="171" t="s">
        <v>1</v>
      </c>
      <c r="L168" s="175"/>
      <c r="M168" s="176" t="s">
        <v>1</v>
      </c>
      <c r="N168" s="177" t="s">
        <v>42</v>
      </c>
      <c r="P168" s="151">
        <f t="shared" si="1"/>
        <v>0</v>
      </c>
      <c r="Q168" s="151">
        <v>0</v>
      </c>
      <c r="R168" s="151">
        <f t="shared" si="2"/>
        <v>0</v>
      </c>
      <c r="S168" s="151">
        <v>0</v>
      </c>
      <c r="T168" s="152">
        <f t="shared" si="3"/>
        <v>0</v>
      </c>
      <c r="AR168" s="28" t="s">
        <v>302</v>
      </c>
      <c r="AT168" s="28" t="s">
        <v>643</v>
      </c>
      <c r="AU168" s="28" t="s">
        <v>263</v>
      </c>
      <c r="AY168" s="17" t="s">
        <v>246</v>
      </c>
      <c r="BE168" s="29">
        <f t="shared" si="4"/>
        <v>0</v>
      </c>
      <c r="BF168" s="29">
        <f t="shared" si="5"/>
        <v>0</v>
      </c>
      <c r="BG168" s="29">
        <f t="shared" si="6"/>
        <v>0</v>
      </c>
      <c r="BH168" s="29">
        <f t="shared" si="7"/>
        <v>0</v>
      </c>
      <c r="BI168" s="29">
        <f t="shared" si="8"/>
        <v>0</v>
      </c>
      <c r="BJ168" s="17" t="s">
        <v>8</v>
      </c>
      <c r="BK168" s="29">
        <f t="shared" si="9"/>
        <v>0</v>
      </c>
      <c r="BL168" s="17" t="s">
        <v>253</v>
      </c>
      <c r="BM168" s="28" t="s">
        <v>556</v>
      </c>
    </row>
    <row r="169" spans="2:65" s="11" customFormat="1" ht="20.85" customHeight="1" x14ac:dyDescent="0.2">
      <c r="B169" s="135"/>
      <c r="D169" s="24" t="s">
        <v>76</v>
      </c>
      <c r="E169" s="141" t="s">
        <v>1887</v>
      </c>
      <c r="F169" s="141" t="s">
        <v>2138</v>
      </c>
      <c r="J169" s="142">
        <f>BK169</f>
        <v>0</v>
      </c>
      <c r="L169" s="135"/>
      <c r="M169" s="138"/>
      <c r="P169" s="139">
        <f>SUM(P170:P181)</f>
        <v>0</v>
      </c>
      <c r="R169" s="139">
        <f>SUM(R170:R181)</f>
        <v>0</v>
      </c>
      <c r="T169" s="140">
        <f>SUM(T170:T181)</f>
        <v>0</v>
      </c>
      <c r="AR169" s="24" t="s">
        <v>8</v>
      </c>
      <c r="AT169" s="25" t="s">
        <v>76</v>
      </c>
      <c r="AU169" s="25" t="s">
        <v>86</v>
      </c>
      <c r="AY169" s="24" t="s">
        <v>246</v>
      </c>
      <c r="BK169" s="26">
        <f>SUM(BK170:BK181)</f>
        <v>0</v>
      </c>
    </row>
    <row r="170" spans="2:65" s="1" customFormat="1" ht="16.5" customHeight="1" x14ac:dyDescent="0.2">
      <c r="B170" s="50"/>
      <c r="C170" s="169" t="s">
        <v>424</v>
      </c>
      <c r="D170" s="169" t="s">
        <v>643</v>
      </c>
      <c r="E170" s="170" t="s">
        <v>2139</v>
      </c>
      <c r="F170" s="171" t="s">
        <v>2140</v>
      </c>
      <c r="G170" s="172" t="s">
        <v>274</v>
      </c>
      <c r="H170" s="173">
        <v>10</v>
      </c>
      <c r="I170" s="34"/>
      <c r="J170" s="174">
        <f t="shared" ref="J170:J181" si="10">ROUND(I170*H170,0)</f>
        <v>0</v>
      </c>
      <c r="K170" s="171" t="s">
        <v>1</v>
      </c>
      <c r="L170" s="175"/>
      <c r="M170" s="176" t="s">
        <v>1</v>
      </c>
      <c r="N170" s="177" t="s">
        <v>42</v>
      </c>
      <c r="P170" s="151">
        <f t="shared" ref="P170:P181" si="11">O170*H170</f>
        <v>0</v>
      </c>
      <c r="Q170" s="151">
        <v>0</v>
      </c>
      <c r="R170" s="151">
        <f t="shared" ref="R170:R181" si="12">Q170*H170</f>
        <v>0</v>
      </c>
      <c r="S170" s="151">
        <v>0</v>
      </c>
      <c r="T170" s="152">
        <f t="shared" ref="T170:T181" si="13">S170*H170</f>
        <v>0</v>
      </c>
      <c r="AR170" s="28" t="s">
        <v>302</v>
      </c>
      <c r="AT170" s="28" t="s">
        <v>643</v>
      </c>
      <c r="AU170" s="28" t="s">
        <v>263</v>
      </c>
      <c r="AY170" s="17" t="s">
        <v>246</v>
      </c>
      <c r="BE170" s="29">
        <f t="shared" ref="BE170:BE181" si="14">IF(N170="základní",J170,0)</f>
        <v>0</v>
      </c>
      <c r="BF170" s="29">
        <f t="shared" ref="BF170:BF181" si="15">IF(N170="snížená",J170,0)</f>
        <v>0</v>
      </c>
      <c r="BG170" s="29">
        <f t="shared" ref="BG170:BG181" si="16">IF(N170="zákl. přenesená",J170,0)</f>
        <v>0</v>
      </c>
      <c r="BH170" s="29">
        <f t="shared" ref="BH170:BH181" si="17">IF(N170="sníž. přenesená",J170,0)</f>
        <v>0</v>
      </c>
      <c r="BI170" s="29">
        <f t="shared" ref="BI170:BI181" si="18">IF(N170="nulová",J170,0)</f>
        <v>0</v>
      </c>
      <c r="BJ170" s="17" t="s">
        <v>8</v>
      </c>
      <c r="BK170" s="29">
        <f t="shared" ref="BK170:BK181" si="19">ROUND(I170*H170,0)</f>
        <v>0</v>
      </c>
      <c r="BL170" s="17" t="s">
        <v>253</v>
      </c>
      <c r="BM170" s="28" t="s">
        <v>567</v>
      </c>
    </row>
    <row r="171" spans="2:65" s="1" customFormat="1" ht="16.5" customHeight="1" x14ac:dyDescent="0.2">
      <c r="B171" s="50"/>
      <c r="C171" s="169" t="s">
        <v>429</v>
      </c>
      <c r="D171" s="169" t="s">
        <v>643</v>
      </c>
      <c r="E171" s="170" t="s">
        <v>2141</v>
      </c>
      <c r="F171" s="171" t="s">
        <v>2142</v>
      </c>
      <c r="G171" s="172" t="s">
        <v>274</v>
      </c>
      <c r="H171" s="173">
        <v>1560</v>
      </c>
      <c r="I171" s="34"/>
      <c r="J171" s="174">
        <f t="shared" si="10"/>
        <v>0</v>
      </c>
      <c r="K171" s="171" t="s">
        <v>1</v>
      </c>
      <c r="L171" s="175"/>
      <c r="M171" s="176" t="s">
        <v>1</v>
      </c>
      <c r="N171" s="177" t="s">
        <v>42</v>
      </c>
      <c r="P171" s="151">
        <f t="shared" si="11"/>
        <v>0</v>
      </c>
      <c r="Q171" s="151">
        <v>0</v>
      </c>
      <c r="R171" s="151">
        <f t="shared" si="12"/>
        <v>0</v>
      </c>
      <c r="S171" s="151">
        <v>0</v>
      </c>
      <c r="T171" s="152">
        <f t="shared" si="13"/>
        <v>0</v>
      </c>
      <c r="AR171" s="28" t="s">
        <v>302</v>
      </c>
      <c r="AT171" s="28" t="s">
        <v>643</v>
      </c>
      <c r="AU171" s="28" t="s">
        <v>263</v>
      </c>
      <c r="AY171" s="17" t="s">
        <v>246</v>
      </c>
      <c r="BE171" s="29">
        <f t="shared" si="14"/>
        <v>0</v>
      </c>
      <c r="BF171" s="29">
        <f t="shared" si="15"/>
        <v>0</v>
      </c>
      <c r="BG171" s="29">
        <f t="shared" si="16"/>
        <v>0</v>
      </c>
      <c r="BH171" s="29">
        <f t="shared" si="17"/>
        <v>0</v>
      </c>
      <c r="BI171" s="29">
        <f t="shared" si="18"/>
        <v>0</v>
      </c>
      <c r="BJ171" s="17" t="s">
        <v>8</v>
      </c>
      <c r="BK171" s="29">
        <f t="shared" si="19"/>
        <v>0</v>
      </c>
      <c r="BL171" s="17" t="s">
        <v>253</v>
      </c>
      <c r="BM171" s="28" t="s">
        <v>575</v>
      </c>
    </row>
    <row r="172" spans="2:65" s="1" customFormat="1" ht="16.5" customHeight="1" x14ac:dyDescent="0.2">
      <c r="B172" s="50"/>
      <c r="C172" s="169" t="s">
        <v>433</v>
      </c>
      <c r="D172" s="169" t="s">
        <v>643</v>
      </c>
      <c r="E172" s="170" t="s">
        <v>2143</v>
      </c>
      <c r="F172" s="171" t="s">
        <v>2144</v>
      </c>
      <c r="G172" s="172" t="s">
        <v>274</v>
      </c>
      <c r="H172" s="173">
        <v>77</v>
      </c>
      <c r="I172" s="34"/>
      <c r="J172" s="174">
        <f t="shared" si="10"/>
        <v>0</v>
      </c>
      <c r="K172" s="171" t="s">
        <v>1</v>
      </c>
      <c r="L172" s="175"/>
      <c r="M172" s="176" t="s">
        <v>1</v>
      </c>
      <c r="N172" s="177" t="s">
        <v>42</v>
      </c>
      <c r="P172" s="151">
        <f t="shared" si="11"/>
        <v>0</v>
      </c>
      <c r="Q172" s="151">
        <v>0</v>
      </c>
      <c r="R172" s="151">
        <f t="shared" si="12"/>
        <v>0</v>
      </c>
      <c r="S172" s="151">
        <v>0</v>
      </c>
      <c r="T172" s="152">
        <f t="shared" si="13"/>
        <v>0</v>
      </c>
      <c r="AR172" s="28" t="s">
        <v>302</v>
      </c>
      <c r="AT172" s="28" t="s">
        <v>643</v>
      </c>
      <c r="AU172" s="28" t="s">
        <v>263</v>
      </c>
      <c r="AY172" s="17" t="s">
        <v>246</v>
      </c>
      <c r="BE172" s="29">
        <f t="shared" si="14"/>
        <v>0</v>
      </c>
      <c r="BF172" s="29">
        <f t="shared" si="15"/>
        <v>0</v>
      </c>
      <c r="BG172" s="29">
        <f t="shared" si="16"/>
        <v>0</v>
      </c>
      <c r="BH172" s="29">
        <f t="shared" si="17"/>
        <v>0</v>
      </c>
      <c r="BI172" s="29">
        <f t="shared" si="18"/>
        <v>0</v>
      </c>
      <c r="BJ172" s="17" t="s">
        <v>8</v>
      </c>
      <c r="BK172" s="29">
        <f t="shared" si="19"/>
        <v>0</v>
      </c>
      <c r="BL172" s="17" t="s">
        <v>253</v>
      </c>
      <c r="BM172" s="28" t="s">
        <v>584</v>
      </c>
    </row>
    <row r="173" spans="2:65" s="1" customFormat="1" ht="16.5" customHeight="1" x14ac:dyDescent="0.2">
      <c r="B173" s="50"/>
      <c r="C173" s="169" t="s">
        <v>446</v>
      </c>
      <c r="D173" s="169" t="s">
        <v>643</v>
      </c>
      <c r="E173" s="170" t="s">
        <v>2145</v>
      </c>
      <c r="F173" s="171" t="s">
        <v>2146</v>
      </c>
      <c r="G173" s="172" t="s">
        <v>274</v>
      </c>
      <c r="H173" s="173">
        <v>166</v>
      </c>
      <c r="I173" s="34"/>
      <c r="J173" s="174">
        <f t="shared" si="10"/>
        <v>0</v>
      </c>
      <c r="K173" s="171" t="s">
        <v>1</v>
      </c>
      <c r="L173" s="175"/>
      <c r="M173" s="176" t="s">
        <v>1</v>
      </c>
      <c r="N173" s="177" t="s">
        <v>42</v>
      </c>
      <c r="P173" s="151">
        <f t="shared" si="11"/>
        <v>0</v>
      </c>
      <c r="Q173" s="151">
        <v>0</v>
      </c>
      <c r="R173" s="151">
        <f t="shared" si="12"/>
        <v>0</v>
      </c>
      <c r="S173" s="151">
        <v>0</v>
      </c>
      <c r="T173" s="152">
        <f t="shared" si="13"/>
        <v>0</v>
      </c>
      <c r="AR173" s="28" t="s">
        <v>302</v>
      </c>
      <c r="AT173" s="28" t="s">
        <v>643</v>
      </c>
      <c r="AU173" s="28" t="s">
        <v>263</v>
      </c>
      <c r="AY173" s="17" t="s">
        <v>246</v>
      </c>
      <c r="BE173" s="29">
        <f t="shared" si="14"/>
        <v>0</v>
      </c>
      <c r="BF173" s="29">
        <f t="shared" si="15"/>
        <v>0</v>
      </c>
      <c r="BG173" s="29">
        <f t="shared" si="16"/>
        <v>0</v>
      </c>
      <c r="BH173" s="29">
        <f t="shared" si="17"/>
        <v>0</v>
      </c>
      <c r="BI173" s="29">
        <f t="shared" si="18"/>
        <v>0</v>
      </c>
      <c r="BJ173" s="17" t="s">
        <v>8</v>
      </c>
      <c r="BK173" s="29">
        <f t="shared" si="19"/>
        <v>0</v>
      </c>
      <c r="BL173" s="17" t="s">
        <v>253</v>
      </c>
      <c r="BM173" s="28" t="s">
        <v>594</v>
      </c>
    </row>
    <row r="174" spans="2:65" s="1" customFormat="1" ht="16.5" customHeight="1" x14ac:dyDescent="0.2">
      <c r="B174" s="50"/>
      <c r="C174" s="169" t="s">
        <v>452</v>
      </c>
      <c r="D174" s="169" t="s">
        <v>643</v>
      </c>
      <c r="E174" s="170" t="s">
        <v>2147</v>
      </c>
      <c r="F174" s="171" t="s">
        <v>2148</v>
      </c>
      <c r="G174" s="172" t="s">
        <v>274</v>
      </c>
      <c r="H174" s="173">
        <v>380</v>
      </c>
      <c r="I174" s="34"/>
      <c r="J174" s="174">
        <f t="shared" si="10"/>
        <v>0</v>
      </c>
      <c r="K174" s="171" t="s">
        <v>1</v>
      </c>
      <c r="L174" s="175"/>
      <c r="M174" s="176" t="s">
        <v>1</v>
      </c>
      <c r="N174" s="177" t="s">
        <v>42</v>
      </c>
      <c r="P174" s="151">
        <f t="shared" si="11"/>
        <v>0</v>
      </c>
      <c r="Q174" s="151">
        <v>0</v>
      </c>
      <c r="R174" s="151">
        <f t="shared" si="12"/>
        <v>0</v>
      </c>
      <c r="S174" s="151">
        <v>0</v>
      </c>
      <c r="T174" s="152">
        <f t="shared" si="13"/>
        <v>0</v>
      </c>
      <c r="AR174" s="28" t="s">
        <v>302</v>
      </c>
      <c r="AT174" s="28" t="s">
        <v>643</v>
      </c>
      <c r="AU174" s="28" t="s">
        <v>263</v>
      </c>
      <c r="AY174" s="17" t="s">
        <v>246</v>
      </c>
      <c r="BE174" s="29">
        <f t="shared" si="14"/>
        <v>0</v>
      </c>
      <c r="BF174" s="29">
        <f t="shared" si="15"/>
        <v>0</v>
      </c>
      <c r="BG174" s="29">
        <f t="shared" si="16"/>
        <v>0</v>
      </c>
      <c r="BH174" s="29">
        <f t="shared" si="17"/>
        <v>0</v>
      </c>
      <c r="BI174" s="29">
        <f t="shared" si="18"/>
        <v>0</v>
      </c>
      <c r="BJ174" s="17" t="s">
        <v>8</v>
      </c>
      <c r="BK174" s="29">
        <f t="shared" si="19"/>
        <v>0</v>
      </c>
      <c r="BL174" s="17" t="s">
        <v>253</v>
      </c>
      <c r="BM174" s="28" t="s">
        <v>602</v>
      </c>
    </row>
    <row r="175" spans="2:65" s="1" customFormat="1" ht="16.5" customHeight="1" x14ac:dyDescent="0.2">
      <c r="B175" s="50"/>
      <c r="C175" s="169" t="s">
        <v>458</v>
      </c>
      <c r="D175" s="169" t="s">
        <v>643</v>
      </c>
      <c r="E175" s="170" t="s">
        <v>2149</v>
      </c>
      <c r="F175" s="171" t="s">
        <v>2150</v>
      </c>
      <c r="G175" s="172" t="s">
        <v>274</v>
      </c>
      <c r="H175" s="173">
        <v>48</v>
      </c>
      <c r="I175" s="34"/>
      <c r="J175" s="174">
        <f t="shared" si="10"/>
        <v>0</v>
      </c>
      <c r="K175" s="171" t="s">
        <v>1</v>
      </c>
      <c r="L175" s="175"/>
      <c r="M175" s="176" t="s">
        <v>1</v>
      </c>
      <c r="N175" s="177" t="s">
        <v>42</v>
      </c>
      <c r="P175" s="151">
        <f t="shared" si="11"/>
        <v>0</v>
      </c>
      <c r="Q175" s="151">
        <v>0</v>
      </c>
      <c r="R175" s="151">
        <f t="shared" si="12"/>
        <v>0</v>
      </c>
      <c r="S175" s="151">
        <v>0</v>
      </c>
      <c r="T175" s="152">
        <f t="shared" si="13"/>
        <v>0</v>
      </c>
      <c r="AR175" s="28" t="s">
        <v>302</v>
      </c>
      <c r="AT175" s="28" t="s">
        <v>643</v>
      </c>
      <c r="AU175" s="28" t="s">
        <v>263</v>
      </c>
      <c r="AY175" s="17" t="s">
        <v>246</v>
      </c>
      <c r="BE175" s="29">
        <f t="shared" si="14"/>
        <v>0</v>
      </c>
      <c r="BF175" s="29">
        <f t="shared" si="15"/>
        <v>0</v>
      </c>
      <c r="BG175" s="29">
        <f t="shared" si="16"/>
        <v>0</v>
      </c>
      <c r="BH175" s="29">
        <f t="shared" si="17"/>
        <v>0</v>
      </c>
      <c r="BI175" s="29">
        <f t="shared" si="18"/>
        <v>0</v>
      </c>
      <c r="BJ175" s="17" t="s">
        <v>8</v>
      </c>
      <c r="BK175" s="29">
        <f t="shared" si="19"/>
        <v>0</v>
      </c>
      <c r="BL175" s="17" t="s">
        <v>253</v>
      </c>
      <c r="BM175" s="28" t="s">
        <v>612</v>
      </c>
    </row>
    <row r="176" spans="2:65" s="1" customFormat="1" ht="16.5" customHeight="1" x14ac:dyDescent="0.2">
      <c r="B176" s="50"/>
      <c r="C176" s="169" t="s">
        <v>462</v>
      </c>
      <c r="D176" s="169" t="s">
        <v>643</v>
      </c>
      <c r="E176" s="170" t="s">
        <v>2151</v>
      </c>
      <c r="F176" s="171" t="s">
        <v>2152</v>
      </c>
      <c r="G176" s="172" t="s">
        <v>274</v>
      </c>
      <c r="H176" s="173">
        <v>125</v>
      </c>
      <c r="I176" s="34"/>
      <c r="J176" s="174">
        <f t="shared" si="10"/>
        <v>0</v>
      </c>
      <c r="K176" s="171" t="s">
        <v>1</v>
      </c>
      <c r="L176" s="175"/>
      <c r="M176" s="176" t="s">
        <v>1</v>
      </c>
      <c r="N176" s="177" t="s">
        <v>42</v>
      </c>
      <c r="P176" s="151">
        <f t="shared" si="11"/>
        <v>0</v>
      </c>
      <c r="Q176" s="151">
        <v>0</v>
      </c>
      <c r="R176" s="151">
        <f t="shared" si="12"/>
        <v>0</v>
      </c>
      <c r="S176" s="151">
        <v>0</v>
      </c>
      <c r="T176" s="152">
        <f t="shared" si="13"/>
        <v>0</v>
      </c>
      <c r="AR176" s="28" t="s">
        <v>302</v>
      </c>
      <c r="AT176" s="28" t="s">
        <v>643</v>
      </c>
      <c r="AU176" s="28" t="s">
        <v>263</v>
      </c>
      <c r="AY176" s="17" t="s">
        <v>246</v>
      </c>
      <c r="BE176" s="29">
        <f t="shared" si="14"/>
        <v>0</v>
      </c>
      <c r="BF176" s="29">
        <f t="shared" si="15"/>
        <v>0</v>
      </c>
      <c r="BG176" s="29">
        <f t="shared" si="16"/>
        <v>0</v>
      </c>
      <c r="BH176" s="29">
        <f t="shared" si="17"/>
        <v>0</v>
      </c>
      <c r="BI176" s="29">
        <f t="shared" si="18"/>
        <v>0</v>
      </c>
      <c r="BJ176" s="17" t="s">
        <v>8</v>
      </c>
      <c r="BK176" s="29">
        <f t="shared" si="19"/>
        <v>0</v>
      </c>
      <c r="BL176" s="17" t="s">
        <v>253</v>
      </c>
      <c r="BM176" s="28" t="s">
        <v>620</v>
      </c>
    </row>
    <row r="177" spans="2:65" s="1" customFormat="1" ht="16.5" customHeight="1" x14ac:dyDescent="0.2">
      <c r="B177" s="50"/>
      <c r="C177" s="169" t="s">
        <v>466</v>
      </c>
      <c r="D177" s="169" t="s">
        <v>643</v>
      </c>
      <c r="E177" s="170" t="s">
        <v>2153</v>
      </c>
      <c r="F177" s="171" t="s">
        <v>2154</v>
      </c>
      <c r="G177" s="172" t="s">
        <v>274</v>
      </c>
      <c r="H177" s="173">
        <v>195</v>
      </c>
      <c r="I177" s="34"/>
      <c r="J177" s="174">
        <f t="shared" si="10"/>
        <v>0</v>
      </c>
      <c r="K177" s="171" t="s">
        <v>1</v>
      </c>
      <c r="L177" s="175"/>
      <c r="M177" s="176" t="s">
        <v>1</v>
      </c>
      <c r="N177" s="177" t="s">
        <v>42</v>
      </c>
      <c r="P177" s="151">
        <f t="shared" si="11"/>
        <v>0</v>
      </c>
      <c r="Q177" s="151">
        <v>0</v>
      </c>
      <c r="R177" s="151">
        <f t="shared" si="12"/>
        <v>0</v>
      </c>
      <c r="S177" s="151">
        <v>0</v>
      </c>
      <c r="T177" s="152">
        <f t="shared" si="13"/>
        <v>0</v>
      </c>
      <c r="AR177" s="28" t="s">
        <v>302</v>
      </c>
      <c r="AT177" s="28" t="s">
        <v>643</v>
      </c>
      <c r="AU177" s="28" t="s">
        <v>263</v>
      </c>
      <c r="AY177" s="17" t="s">
        <v>246</v>
      </c>
      <c r="BE177" s="29">
        <f t="shared" si="14"/>
        <v>0</v>
      </c>
      <c r="BF177" s="29">
        <f t="shared" si="15"/>
        <v>0</v>
      </c>
      <c r="BG177" s="29">
        <f t="shared" si="16"/>
        <v>0</v>
      </c>
      <c r="BH177" s="29">
        <f t="shared" si="17"/>
        <v>0</v>
      </c>
      <c r="BI177" s="29">
        <f t="shared" si="18"/>
        <v>0</v>
      </c>
      <c r="BJ177" s="17" t="s">
        <v>8</v>
      </c>
      <c r="BK177" s="29">
        <f t="shared" si="19"/>
        <v>0</v>
      </c>
      <c r="BL177" s="17" t="s">
        <v>253</v>
      </c>
      <c r="BM177" s="28" t="s">
        <v>628</v>
      </c>
    </row>
    <row r="178" spans="2:65" s="1" customFormat="1" ht="16.5" customHeight="1" x14ac:dyDescent="0.2">
      <c r="B178" s="50"/>
      <c r="C178" s="169" t="s">
        <v>470</v>
      </c>
      <c r="D178" s="169" t="s">
        <v>643</v>
      </c>
      <c r="E178" s="170" t="s">
        <v>2155</v>
      </c>
      <c r="F178" s="171" t="s">
        <v>2156</v>
      </c>
      <c r="G178" s="172" t="s">
        <v>274</v>
      </c>
      <c r="H178" s="173">
        <v>860</v>
      </c>
      <c r="I178" s="34"/>
      <c r="J178" s="174">
        <f t="shared" si="10"/>
        <v>0</v>
      </c>
      <c r="K178" s="171" t="s">
        <v>1</v>
      </c>
      <c r="L178" s="175"/>
      <c r="M178" s="176" t="s">
        <v>1</v>
      </c>
      <c r="N178" s="177" t="s">
        <v>42</v>
      </c>
      <c r="P178" s="151">
        <f t="shared" si="11"/>
        <v>0</v>
      </c>
      <c r="Q178" s="151">
        <v>0</v>
      </c>
      <c r="R178" s="151">
        <f t="shared" si="12"/>
        <v>0</v>
      </c>
      <c r="S178" s="151">
        <v>0</v>
      </c>
      <c r="T178" s="152">
        <f t="shared" si="13"/>
        <v>0</v>
      </c>
      <c r="AR178" s="28" t="s">
        <v>302</v>
      </c>
      <c r="AT178" s="28" t="s">
        <v>643</v>
      </c>
      <c r="AU178" s="28" t="s">
        <v>263</v>
      </c>
      <c r="AY178" s="17" t="s">
        <v>246</v>
      </c>
      <c r="BE178" s="29">
        <f t="shared" si="14"/>
        <v>0</v>
      </c>
      <c r="BF178" s="29">
        <f t="shared" si="15"/>
        <v>0</v>
      </c>
      <c r="BG178" s="29">
        <f t="shared" si="16"/>
        <v>0</v>
      </c>
      <c r="BH178" s="29">
        <f t="shared" si="17"/>
        <v>0</v>
      </c>
      <c r="BI178" s="29">
        <f t="shared" si="18"/>
        <v>0</v>
      </c>
      <c r="BJ178" s="17" t="s">
        <v>8</v>
      </c>
      <c r="BK178" s="29">
        <f t="shared" si="19"/>
        <v>0</v>
      </c>
      <c r="BL178" s="17" t="s">
        <v>253</v>
      </c>
      <c r="BM178" s="28" t="s">
        <v>637</v>
      </c>
    </row>
    <row r="179" spans="2:65" s="1" customFormat="1" ht="16.5" customHeight="1" x14ac:dyDescent="0.2">
      <c r="B179" s="50"/>
      <c r="C179" s="169" t="s">
        <v>476</v>
      </c>
      <c r="D179" s="169" t="s">
        <v>643</v>
      </c>
      <c r="E179" s="170" t="s">
        <v>2157</v>
      </c>
      <c r="F179" s="171" t="s">
        <v>2158</v>
      </c>
      <c r="G179" s="172" t="s">
        <v>274</v>
      </c>
      <c r="H179" s="173">
        <v>28</v>
      </c>
      <c r="I179" s="34"/>
      <c r="J179" s="174">
        <f t="shared" si="10"/>
        <v>0</v>
      </c>
      <c r="K179" s="171" t="s">
        <v>1</v>
      </c>
      <c r="L179" s="175"/>
      <c r="M179" s="176" t="s">
        <v>1</v>
      </c>
      <c r="N179" s="177" t="s">
        <v>42</v>
      </c>
      <c r="P179" s="151">
        <f t="shared" si="11"/>
        <v>0</v>
      </c>
      <c r="Q179" s="151">
        <v>0</v>
      </c>
      <c r="R179" s="151">
        <f t="shared" si="12"/>
        <v>0</v>
      </c>
      <c r="S179" s="151">
        <v>0</v>
      </c>
      <c r="T179" s="152">
        <f t="shared" si="13"/>
        <v>0</v>
      </c>
      <c r="AR179" s="28" t="s">
        <v>302</v>
      </c>
      <c r="AT179" s="28" t="s">
        <v>643</v>
      </c>
      <c r="AU179" s="28" t="s">
        <v>263</v>
      </c>
      <c r="AY179" s="17" t="s">
        <v>246</v>
      </c>
      <c r="BE179" s="29">
        <f t="shared" si="14"/>
        <v>0</v>
      </c>
      <c r="BF179" s="29">
        <f t="shared" si="15"/>
        <v>0</v>
      </c>
      <c r="BG179" s="29">
        <f t="shared" si="16"/>
        <v>0</v>
      </c>
      <c r="BH179" s="29">
        <f t="shared" si="17"/>
        <v>0</v>
      </c>
      <c r="BI179" s="29">
        <f t="shared" si="18"/>
        <v>0</v>
      </c>
      <c r="BJ179" s="17" t="s">
        <v>8</v>
      </c>
      <c r="BK179" s="29">
        <f t="shared" si="19"/>
        <v>0</v>
      </c>
      <c r="BL179" s="17" t="s">
        <v>253</v>
      </c>
      <c r="BM179" s="28" t="s">
        <v>647</v>
      </c>
    </row>
    <row r="180" spans="2:65" s="1" customFormat="1" ht="16.5" customHeight="1" x14ac:dyDescent="0.2">
      <c r="B180" s="50"/>
      <c r="C180" s="169" t="s">
        <v>481</v>
      </c>
      <c r="D180" s="169" t="s">
        <v>643</v>
      </c>
      <c r="E180" s="170" t="s">
        <v>2159</v>
      </c>
      <c r="F180" s="171" t="s">
        <v>2160</v>
      </c>
      <c r="G180" s="172" t="s">
        <v>274</v>
      </c>
      <c r="H180" s="173">
        <v>37</v>
      </c>
      <c r="I180" s="34"/>
      <c r="J180" s="174">
        <f t="shared" si="10"/>
        <v>0</v>
      </c>
      <c r="K180" s="171" t="s">
        <v>1</v>
      </c>
      <c r="L180" s="175"/>
      <c r="M180" s="176" t="s">
        <v>1</v>
      </c>
      <c r="N180" s="177" t="s">
        <v>42</v>
      </c>
      <c r="P180" s="151">
        <f t="shared" si="11"/>
        <v>0</v>
      </c>
      <c r="Q180" s="151">
        <v>0</v>
      </c>
      <c r="R180" s="151">
        <f t="shared" si="12"/>
        <v>0</v>
      </c>
      <c r="S180" s="151">
        <v>0</v>
      </c>
      <c r="T180" s="152">
        <f t="shared" si="13"/>
        <v>0</v>
      </c>
      <c r="AR180" s="28" t="s">
        <v>302</v>
      </c>
      <c r="AT180" s="28" t="s">
        <v>643</v>
      </c>
      <c r="AU180" s="28" t="s">
        <v>263</v>
      </c>
      <c r="AY180" s="17" t="s">
        <v>246</v>
      </c>
      <c r="BE180" s="29">
        <f t="shared" si="14"/>
        <v>0</v>
      </c>
      <c r="BF180" s="29">
        <f t="shared" si="15"/>
        <v>0</v>
      </c>
      <c r="BG180" s="29">
        <f t="shared" si="16"/>
        <v>0</v>
      </c>
      <c r="BH180" s="29">
        <f t="shared" si="17"/>
        <v>0</v>
      </c>
      <c r="BI180" s="29">
        <f t="shared" si="18"/>
        <v>0</v>
      </c>
      <c r="BJ180" s="17" t="s">
        <v>8</v>
      </c>
      <c r="BK180" s="29">
        <f t="shared" si="19"/>
        <v>0</v>
      </c>
      <c r="BL180" s="17" t="s">
        <v>253</v>
      </c>
      <c r="BM180" s="28" t="s">
        <v>658</v>
      </c>
    </row>
    <row r="181" spans="2:65" s="1" customFormat="1" ht="16.5" customHeight="1" x14ac:dyDescent="0.2">
      <c r="B181" s="50"/>
      <c r="C181" s="169" t="s">
        <v>487</v>
      </c>
      <c r="D181" s="169" t="s">
        <v>643</v>
      </c>
      <c r="E181" s="170" t="s">
        <v>2161</v>
      </c>
      <c r="F181" s="171" t="s">
        <v>2162</v>
      </c>
      <c r="G181" s="172" t="s">
        <v>274</v>
      </c>
      <c r="H181" s="173">
        <v>88</v>
      </c>
      <c r="I181" s="34"/>
      <c r="J181" s="174">
        <f t="shared" si="10"/>
        <v>0</v>
      </c>
      <c r="K181" s="171" t="s">
        <v>1</v>
      </c>
      <c r="L181" s="175"/>
      <c r="M181" s="176" t="s">
        <v>1</v>
      </c>
      <c r="N181" s="177" t="s">
        <v>42</v>
      </c>
      <c r="P181" s="151">
        <f t="shared" si="11"/>
        <v>0</v>
      </c>
      <c r="Q181" s="151">
        <v>0</v>
      </c>
      <c r="R181" s="151">
        <f t="shared" si="12"/>
        <v>0</v>
      </c>
      <c r="S181" s="151">
        <v>0</v>
      </c>
      <c r="T181" s="152">
        <f t="shared" si="13"/>
        <v>0</v>
      </c>
      <c r="AR181" s="28" t="s">
        <v>302</v>
      </c>
      <c r="AT181" s="28" t="s">
        <v>643</v>
      </c>
      <c r="AU181" s="28" t="s">
        <v>263</v>
      </c>
      <c r="AY181" s="17" t="s">
        <v>246</v>
      </c>
      <c r="BE181" s="29">
        <f t="shared" si="14"/>
        <v>0</v>
      </c>
      <c r="BF181" s="29">
        <f t="shared" si="15"/>
        <v>0</v>
      </c>
      <c r="BG181" s="29">
        <f t="shared" si="16"/>
        <v>0</v>
      </c>
      <c r="BH181" s="29">
        <f t="shared" si="17"/>
        <v>0</v>
      </c>
      <c r="BI181" s="29">
        <f t="shared" si="18"/>
        <v>0</v>
      </c>
      <c r="BJ181" s="17" t="s">
        <v>8</v>
      </c>
      <c r="BK181" s="29">
        <f t="shared" si="19"/>
        <v>0</v>
      </c>
      <c r="BL181" s="17" t="s">
        <v>253</v>
      </c>
      <c r="BM181" s="28" t="s">
        <v>668</v>
      </c>
    </row>
    <row r="182" spans="2:65" s="11" customFormat="1" ht="20.85" customHeight="1" x14ac:dyDescent="0.2">
      <c r="B182" s="135"/>
      <c r="D182" s="24" t="s">
        <v>76</v>
      </c>
      <c r="E182" s="141" t="s">
        <v>1971</v>
      </c>
      <c r="F182" s="141" t="s">
        <v>2163</v>
      </c>
      <c r="J182" s="142">
        <f>BK182</f>
        <v>0</v>
      </c>
      <c r="L182" s="135"/>
      <c r="M182" s="138"/>
      <c r="P182" s="139">
        <f>SUM(P183:P185)</f>
        <v>0</v>
      </c>
      <c r="R182" s="139">
        <f>SUM(R183:R185)</f>
        <v>0</v>
      </c>
      <c r="T182" s="140">
        <f>SUM(T183:T185)</f>
        <v>0</v>
      </c>
      <c r="AR182" s="24" t="s">
        <v>8</v>
      </c>
      <c r="AT182" s="25" t="s">
        <v>76</v>
      </c>
      <c r="AU182" s="25" t="s">
        <v>86</v>
      </c>
      <c r="AY182" s="24" t="s">
        <v>246</v>
      </c>
      <c r="BK182" s="26">
        <f>SUM(BK183:BK185)</f>
        <v>0</v>
      </c>
    </row>
    <row r="183" spans="2:65" s="1" customFormat="1" ht="16.5" customHeight="1" x14ac:dyDescent="0.2">
      <c r="B183" s="50"/>
      <c r="C183" s="169" t="s">
        <v>492</v>
      </c>
      <c r="D183" s="169" t="s">
        <v>643</v>
      </c>
      <c r="E183" s="170" t="s">
        <v>2164</v>
      </c>
      <c r="F183" s="171" t="s">
        <v>2165</v>
      </c>
      <c r="G183" s="172" t="s">
        <v>1809</v>
      </c>
      <c r="H183" s="173">
        <v>1</v>
      </c>
      <c r="I183" s="34"/>
      <c r="J183" s="174">
        <f>ROUND(I183*H183,0)</f>
        <v>0</v>
      </c>
      <c r="K183" s="171" t="s">
        <v>1</v>
      </c>
      <c r="L183" s="175"/>
      <c r="M183" s="176" t="s">
        <v>1</v>
      </c>
      <c r="N183" s="177" t="s">
        <v>42</v>
      </c>
      <c r="P183" s="151">
        <f>O183*H183</f>
        <v>0</v>
      </c>
      <c r="Q183" s="151">
        <v>0</v>
      </c>
      <c r="R183" s="151">
        <f>Q183*H183</f>
        <v>0</v>
      </c>
      <c r="S183" s="151">
        <v>0</v>
      </c>
      <c r="T183" s="152">
        <f>S183*H183</f>
        <v>0</v>
      </c>
      <c r="AR183" s="28" t="s">
        <v>302</v>
      </c>
      <c r="AT183" s="28" t="s">
        <v>643</v>
      </c>
      <c r="AU183" s="28" t="s">
        <v>263</v>
      </c>
      <c r="AY183" s="17" t="s">
        <v>246</v>
      </c>
      <c r="BE183" s="29">
        <f>IF(N183="základní",J183,0)</f>
        <v>0</v>
      </c>
      <c r="BF183" s="29">
        <f>IF(N183="snížená",J183,0)</f>
        <v>0</v>
      </c>
      <c r="BG183" s="29">
        <f>IF(N183="zákl. přenesená",J183,0)</f>
        <v>0</v>
      </c>
      <c r="BH183" s="29">
        <f>IF(N183="sníž. přenesená",J183,0)</f>
        <v>0</v>
      </c>
      <c r="BI183" s="29">
        <f>IF(N183="nulová",J183,0)</f>
        <v>0</v>
      </c>
      <c r="BJ183" s="17" t="s">
        <v>8</v>
      </c>
      <c r="BK183" s="29">
        <f>ROUND(I183*H183,0)</f>
        <v>0</v>
      </c>
      <c r="BL183" s="17" t="s">
        <v>253</v>
      </c>
      <c r="BM183" s="28" t="s">
        <v>682</v>
      </c>
    </row>
    <row r="184" spans="2:65" s="1" customFormat="1" ht="16.5" customHeight="1" x14ac:dyDescent="0.2">
      <c r="B184" s="50"/>
      <c r="C184" s="169" t="s">
        <v>496</v>
      </c>
      <c r="D184" s="169" t="s">
        <v>643</v>
      </c>
      <c r="E184" s="170" t="s">
        <v>2166</v>
      </c>
      <c r="F184" s="171" t="s">
        <v>2167</v>
      </c>
      <c r="G184" s="172" t="s">
        <v>1809</v>
      </c>
      <c r="H184" s="173">
        <v>3</v>
      </c>
      <c r="I184" s="34"/>
      <c r="J184" s="174">
        <f>ROUND(I184*H184,0)</f>
        <v>0</v>
      </c>
      <c r="K184" s="171" t="s">
        <v>1</v>
      </c>
      <c r="L184" s="175"/>
      <c r="M184" s="176" t="s">
        <v>1</v>
      </c>
      <c r="N184" s="177" t="s">
        <v>42</v>
      </c>
      <c r="P184" s="151">
        <f>O184*H184</f>
        <v>0</v>
      </c>
      <c r="Q184" s="151">
        <v>0</v>
      </c>
      <c r="R184" s="151">
        <f>Q184*H184</f>
        <v>0</v>
      </c>
      <c r="S184" s="151">
        <v>0</v>
      </c>
      <c r="T184" s="152">
        <f>S184*H184</f>
        <v>0</v>
      </c>
      <c r="AR184" s="28" t="s">
        <v>302</v>
      </c>
      <c r="AT184" s="28" t="s">
        <v>643</v>
      </c>
      <c r="AU184" s="28" t="s">
        <v>263</v>
      </c>
      <c r="AY184" s="17" t="s">
        <v>246</v>
      </c>
      <c r="BE184" s="29">
        <f>IF(N184="základní",J184,0)</f>
        <v>0</v>
      </c>
      <c r="BF184" s="29">
        <f>IF(N184="snížená",J184,0)</f>
        <v>0</v>
      </c>
      <c r="BG184" s="29">
        <f>IF(N184="zákl. přenesená",J184,0)</f>
        <v>0</v>
      </c>
      <c r="BH184" s="29">
        <f>IF(N184="sníž. přenesená",J184,0)</f>
        <v>0</v>
      </c>
      <c r="BI184" s="29">
        <f>IF(N184="nulová",J184,0)</f>
        <v>0</v>
      </c>
      <c r="BJ184" s="17" t="s">
        <v>8</v>
      </c>
      <c r="BK184" s="29">
        <f>ROUND(I184*H184,0)</f>
        <v>0</v>
      </c>
      <c r="BL184" s="17" t="s">
        <v>253</v>
      </c>
      <c r="BM184" s="28" t="s">
        <v>694</v>
      </c>
    </row>
    <row r="185" spans="2:65" s="1" customFormat="1" ht="16.5" customHeight="1" x14ac:dyDescent="0.2">
      <c r="B185" s="50"/>
      <c r="C185" s="169" t="s">
        <v>501</v>
      </c>
      <c r="D185" s="169" t="s">
        <v>643</v>
      </c>
      <c r="E185" s="170" t="s">
        <v>2168</v>
      </c>
      <c r="F185" s="171" t="s">
        <v>2169</v>
      </c>
      <c r="G185" s="172" t="s">
        <v>1809</v>
      </c>
      <c r="H185" s="173">
        <v>1</v>
      </c>
      <c r="I185" s="34"/>
      <c r="J185" s="174">
        <f>ROUND(I185*H185,0)</f>
        <v>0</v>
      </c>
      <c r="K185" s="171" t="s">
        <v>1</v>
      </c>
      <c r="L185" s="175"/>
      <c r="M185" s="176" t="s">
        <v>1</v>
      </c>
      <c r="N185" s="177" t="s">
        <v>42</v>
      </c>
      <c r="P185" s="151">
        <f>O185*H185</f>
        <v>0</v>
      </c>
      <c r="Q185" s="151">
        <v>0</v>
      </c>
      <c r="R185" s="151">
        <f>Q185*H185</f>
        <v>0</v>
      </c>
      <c r="S185" s="151">
        <v>0</v>
      </c>
      <c r="T185" s="152">
        <f>S185*H185</f>
        <v>0</v>
      </c>
      <c r="AR185" s="28" t="s">
        <v>302</v>
      </c>
      <c r="AT185" s="28" t="s">
        <v>643</v>
      </c>
      <c r="AU185" s="28" t="s">
        <v>263</v>
      </c>
      <c r="AY185" s="17" t="s">
        <v>246</v>
      </c>
      <c r="BE185" s="29">
        <f>IF(N185="základní",J185,0)</f>
        <v>0</v>
      </c>
      <c r="BF185" s="29">
        <f>IF(N185="snížená",J185,0)</f>
        <v>0</v>
      </c>
      <c r="BG185" s="29">
        <f>IF(N185="zákl. přenesená",J185,0)</f>
        <v>0</v>
      </c>
      <c r="BH185" s="29">
        <f>IF(N185="sníž. přenesená",J185,0)</f>
        <v>0</v>
      </c>
      <c r="BI185" s="29">
        <f>IF(N185="nulová",J185,0)</f>
        <v>0</v>
      </c>
      <c r="BJ185" s="17" t="s">
        <v>8</v>
      </c>
      <c r="BK185" s="29">
        <f>ROUND(I185*H185,0)</f>
        <v>0</v>
      </c>
      <c r="BL185" s="17" t="s">
        <v>253</v>
      </c>
      <c r="BM185" s="28" t="s">
        <v>717</v>
      </c>
    </row>
    <row r="186" spans="2:65" s="11" customFormat="1" ht="20.85" customHeight="1" x14ac:dyDescent="0.2">
      <c r="B186" s="135"/>
      <c r="D186" s="24" t="s">
        <v>76</v>
      </c>
      <c r="E186" s="141" t="s">
        <v>1989</v>
      </c>
      <c r="F186" s="141" t="s">
        <v>2170</v>
      </c>
      <c r="J186" s="142">
        <f>BK186</f>
        <v>0</v>
      </c>
      <c r="L186" s="135"/>
      <c r="M186" s="138"/>
      <c r="P186" s="139">
        <f>SUM(P187:P192)</f>
        <v>0</v>
      </c>
      <c r="R186" s="139">
        <f>SUM(R187:R192)</f>
        <v>0</v>
      </c>
      <c r="T186" s="140">
        <f>SUM(T187:T192)</f>
        <v>0</v>
      </c>
      <c r="AR186" s="24" t="s">
        <v>8</v>
      </c>
      <c r="AT186" s="25" t="s">
        <v>76</v>
      </c>
      <c r="AU186" s="25" t="s">
        <v>86</v>
      </c>
      <c r="AY186" s="24" t="s">
        <v>246</v>
      </c>
      <c r="BK186" s="26">
        <f>SUM(BK187:BK192)</f>
        <v>0</v>
      </c>
    </row>
    <row r="187" spans="2:65" s="1" customFormat="1" ht="16.5" customHeight="1" x14ac:dyDescent="0.2">
      <c r="B187" s="50"/>
      <c r="C187" s="169" t="s">
        <v>506</v>
      </c>
      <c r="D187" s="169" t="s">
        <v>643</v>
      </c>
      <c r="E187" s="170" t="s">
        <v>2171</v>
      </c>
      <c r="F187" s="171" t="s">
        <v>2172</v>
      </c>
      <c r="G187" s="172" t="s">
        <v>1809</v>
      </c>
      <c r="H187" s="173">
        <v>20</v>
      </c>
      <c r="I187" s="34"/>
      <c r="J187" s="174">
        <f t="shared" ref="J187:J192" si="20">ROUND(I187*H187,0)</f>
        <v>0</v>
      </c>
      <c r="K187" s="171" t="s">
        <v>1</v>
      </c>
      <c r="L187" s="175"/>
      <c r="M187" s="176" t="s">
        <v>1</v>
      </c>
      <c r="N187" s="177" t="s">
        <v>42</v>
      </c>
      <c r="P187" s="151">
        <f t="shared" ref="P187:P192" si="21">O187*H187</f>
        <v>0</v>
      </c>
      <c r="Q187" s="151">
        <v>0</v>
      </c>
      <c r="R187" s="151">
        <f t="shared" ref="R187:R192" si="22">Q187*H187</f>
        <v>0</v>
      </c>
      <c r="S187" s="151">
        <v>0</v>
      </c>
      <c r="T187" s="152">
        <f t="shared" ref="T187:T192" si="23">S187*H187</f>
        <v>0</v>
      </c>
      <c r="AR187" s="28" t="s">
        <v>302</v>
      </c>
      <c r="AT187" s="28" t="s">
        <v>643</v>
      </c>
      <c r="AU187" s="28" t="s">
        <v>263</v>
      </c>
      <c r="AY187" s="17" t="s">
        <v>246</v>
      </c>
      <c r="BE187" s="29">
        <f t="shared" ref="BE187:BE192" si="24">IF(N187="základní",J187,0)</f>
        <v>0</v>
      </c>
      <c r="BF187" s="29">
        <f t="shared" ref="BF187:BF192" si="25">IF(N187="snížená",J187,0)</f>
        <v>0</v>
      </c>
      <c r="BG187" s="29">
        <f t="shared" ref="BG187:BG192" si="26">IF(N187="zákl. přenesená",J187,0)</f>
        <v>0</v>
      </c>
      <c r="BH187" s="29">
        <f t="shared" ref="BH187:BH192" si="27">IF(N187="sníž. přenesená",J187,0)</f>
        <v>0</v>
      </c>
      <c r="BI187" s="29">
        <f t="shared" ref="BI187:BI192" si="28">IF(N187="nulová",J187,0)</f>
        <v>0</v>
      </c>
      <c r="BJ187" s="17" t="s">
        <v>8</v>
      </c>
      <c r="BK187" s="29">
        <f t="shared" ref="BK187:BK192" si="29">ROUND(I187*H187,0)</f>
        <v>0</v>
      </c>
      <c r="BL187" s="17" t="s">
        <v>253</v>
      </c>
      <c r="BM187" s="28" t="s">
        <v>731</v>
      </c>
    </row>
    <row r="188" spans="2:65" s="1" customFormat="1" ht="21.75" customHeight="1" x14ac:dyDescent="0.2">
      <c r="B188" s="50"/>
      <c r="C188" s="169" t="s">
        <v>512</v>
      </c>
      <c r="D188" s="169" t="s">
        <v>643</v>
      </c>
      <c r="E188" s="170" t="s">
        <v>2173</v>
      </c>
      <c r="F188" s="171" t="s">
        <v>2174</v>
      </c>
      <c r="G188" s="172" t="s">
        <v>1809</v>
      </c>
      <c r="H188" s="173">
        <v>7</v>
      </c>
      <c r="I188" s="34"/>
      <c r="J188" s="174">
        <f t="shared" si="20"/>
        <v>0</v>
      </c>
      <c r="K188" s="171" t="s">
        <v>1</v>
      </c>
      <c r="L188" s="175"/>
      <c r="M188" s="176" t="s">
        <v>1</v>
      </c>
      <c r="N188" s="177" t="s">
        <v>42</v>
      </c>
      <c r="P188" s="151">
        <f t="shared" si="21"/>
        <v>0</v>
      </c>
      <c r="Q188" s="151">
        <v>0</v>
      </c>
      <c r="R188" s="151">
        <f t="shared" si="22"/>
        <v>0</v>
      </c>
      <c r="S188" s="151">
        <v>0</v>
      </c>
      <c r="T188" s="152">
        <f t="shared" si="23"/>
        <v>0</v>
      </c>
      <c r="AR188" s="28" t="s">
        <v>302</v>
      </c>
      <c r="AT188" s="28" t="s">
        <v>643</v>
      </c>
      <c r="AU188" s="28" t="s">
        <v>263</v>
      </c>
      <c r="AY188" s="17" t="s">
        <v>246</v>
      </c>
      <c r="BE188" s="29">
        <f t="shared" si="24"/>
        <v>0</v>
      </c>
      <c r="BF188" s="29">
        <f t="shared" si="25"/>
        <v>0</v>
      </c>
      <c r="BG188" s="29">
        <f t="shared" si="26"/>
        <v>0</v>
      </c>
      <c r="BH188" s="29">
        <f t="shared" si="27"/>
        <v>0</v>
      </c>
      <c r="BI188" s="29">
        <f t="shared" si="28"/>
        <v>0</v>
      </c>
      <c r="BJ188" s="17" t="s">
        <v>8</v>
      </c>
      <c r="BK188" s="29">
        <f t="shared" si="29"/>
        <v>0</v>
      </c>
      <c r="BL188" s="17" t="s">
        <v>253</v>
      </c>
      <c r="BM188" s="28" t="s">
        <v>751</v>
      </c>
    </row>
    <row r="189" spans="2:65" s="1" customFormat="1" ht="16.5" customHeight="1" x14ac:dyDescent="0.2">
      <c r="B189" s="50"/>
      <c r="C189" s="169" t="s">
        <v>518</v>
      </c>
      <c r="D189" s="169" t="s">
        <v>643</v>
      </c>
      <c r="E189" s="170" t="s">
        <v>2175</v>
      </c>
      <c r="F189" s="171" t="s">
        <v>2176</v>
      </c>
      <c r="G189" s="172" t="s">
        <v>1809</v>
      </c>
      <c r="H189" s="173">
        <v>20</v>
      </c>
      <c r="I189" s="34"/>
      <c r="J189" s="174">
        <f t="shared" si="20"/>
        <v>0</v>
      </c>
      <c r="K189" s="171" t="s">
        <v>1</v>
      </c>
      <c r="L189" s="175"/>
      <c r="M189" s="176" t="s">
        <v>1</v>
      </c>
      <c r="N189" s="177" t="s">
        <v>42</v>
      </c>
      <c r="P189" s="151">
        <f t="shared" si="21"/>
        <v>0</v>
      </c>
      <c r="Q189" s="151">
        <v>0</v>
      </c>
      <c r="R189" s="151">
        <f t="shared" si="22"/>
        <v>0</v>
      </c>
      <c r="S189" s="151">
        <v>0</v>
      </c>
      <c r="T189" s="152">
        <f t="shared" si="23"/>
        <v>0</v>
      </c>
      <c r="AR189" s="28" t="s">
        <v>302</v>
      </c>
      <c r="AT189" s="28" t="s">
        <v>643</v>
      </c>
      <c r="AU189" s="28" t="s">
        <v>263</v>
      </c>
      <c r="AY189" s="17" t="s">
        <v>246</v>
      </c>
      <c r="BE189" s="29">
        <f t="shared" si="24"/>
        <v>0</v>
      </c>
      <c r="BF189" s="29">
        <f t="shared" si="25"/>
        <v>0</v>
      </c>
      <c r="BG189" s="29">
        <f t="shared" si="26"/>
        <v>0</v>
      </c>
      <c r="BH189" s="29">
        <f t="shared" si="27"/>
        <v>0</v>
      </c>
      <c r="BI189" s="29">
        <f t="shared" si="28"/>
        <v>0</v>
      </c>
      <c r="BJ189" s="17" t="s">
        <v>8</v>
      </c>
      <c r="BK189" s="29">
        <f t="shared" si="29"/>
        <v>0</v>
      </c>
      <c r="BL189" s="17" t="s">
        <v>253</v>
      </c>
      <c r="BM189" s="28" t="s">
        <v>761</v>
      </c>
    </row>
    <row r="190" spans="2:65" s="1" customFormat="1" ht="16.5" customHeight="1" x14ac:dyDescent="0.2">
      <c r="B190" s="50"/>
      <c r="C190" s="169" t="s">
        <v>522</v>
      </c>
      <c r="D190" s="169" t="s">
        <v>643</v>
      </c>
      <c r="E190" s="170" t="s">
        <v>2177</v>
      </c>
      <c r="F190" s="171" t="s">
        <v>2678</v>
      </c>
      <c r="G190" s="172" t="s">
        <v>1809</v>
      </c>
      <c r="H190" s="173">
        <v>20</v>
      </c>
      <c r="I190" s="34"/>
      <c r="J190" s="174">
        <f t="shared" si="20"/>
        <v>0</v>
      </c>
      <c r="K190" s="171" t="s">
        <v>1</v>
      </c>
      <c r="L190" s="175"/>
      <c r="M190" s="176" t="s">
        <v>1</v>
      </c>
      <c r="N190" s="177" t="s">
        <v>42</v>
      </c>
      <c r="P190" s="151">
        <f t="shared" si="21"/>
        <v>0</v>
      </c>
      <c r="Q190" s="151">
        <v>0</v>
      </c>
      <c r="R190" s="151">
        <f t="shared" si="22"/>
        <v>0</v>
      </c>
      <c r="S190" s="151">
        <v>0</v>
      </c>
      <c r="T190" s="152">
        <f t="shared" si="23"/>
        <v>0</v>
      </c>
      <c r="AR190" s="28" t="s">
        <v>302</v>
      </c>
      <c r="AT190" s="28" t="s">
        <v>643</v>
      </c>
      <c r="AU190" s="28" t="s">
        <v>263</v>
      </c>
      <c r="AY190" s="17" t="s">
        <v>246</v>
      </c>
      <c r="BE190" s="29">
        <f t="shared" si="24"/>
        <v>0</v>
      </c>
      <c r="BF190" s="29">
        <f t="shared" si="25"/>
        <v>0</v>
      </c>
      <c r="BG190" s="29">
        <f t="shared" si="26"/>
        <v>0</v>
      </c>
      <c r="BH190" s="29">
        <f t="shared" si="27"/>
        <v>0</v>
      </c>
      <c r="BI190" s="29">
        <f t="shared" si="28"/>
        <v>0</v>
      </c>
      <c r="BJ190" s="17" t="s">
        <v>8</v>
      </c>
      <c r="BK190" s="29">
        <f t="shared" si="29"/>
        <v>0</v>
      </c>
      <c r="BL190" s="17" t="s">
        <v>253</v>
      </c>
      <c r="BM190" s="28" t="s">
        <v>775</v>
      </c>
    </row>
    <row r="191" spans="2:65" s="1" customFormat="1" ht="16.5" customHeight="1" x14ac:dyDescent="0.2">
      <c r="B191" s="50"/>
      <c r="C191" s="169" t="s">
        <v>527</v>
      </c>
      <c r="D191" s="169" t="s">
        <v>643</v>
      </c>
      <c r="E191" s="170" t="s">
        <v>2178</v>
      </c>
      <c r="F191" s="171" t="s">
        <v>2179</v>
      </c>
      <c r="G191" s="172" t="s">
        <v>1809</v>
      </c>
      <c r="H191" s="173">
        <v>6</v>
      </c>
      <c r="I191" s="34"/>
      <c r="J191" s="174">
        <f t="shared" si="20"/>
        <v>0</v>
      </c>
      <c r="K191" s="171" t="s">
        <v>1</v>
      </c>
      <c r="L191" s="175"/>
      <c r="M191" s="176" t="s">
        <v>1</v>
      </c>
      <c r="N191" s="177" t="s">
        <v>42</v>
      </c>
      <c r="P191" s="151">
        <f t="shared" si="21"/>
        <v>0</v>
      </c>
      <c r="Q191" s="151">
        <v>0</v>
      </c>
      <c r="R191" s="151">
        <f t="shared" si="22"/>
        <v>0</v>
      </c>
      <c r="S191" s="151">
        <v>0</v>
      </c>
      <c r="T191" s="152">
        <f t="shared" si="23"/>
        <v>0</v>
      </c>
      <c r="AR191" s="28" t="s">
        <v>302</v>
      </c>
      <c r="AT191" s="28" t="s">
        <v>643</v>
      </c>
      <c r="AU191" s="28" t="s">
        <v>263</v>
      </c>
      <c r="AY191" s="17" t="s">
        <v>246</v>
      </c>
      <c r="BE191" s="29">
        <f t="shared" si="24"/>
        <v>0</v>
      </c>
      <c r="BF191" s="29">
        <f t="shared" si="25"/>
        <v>0</v>
      </c>
      <c r="BG191" s="29">
        <f t="shared" si="26"/>
        <v>0</v>
      </c>
      <c r="BH191" s="29">
        <f t="shared" si="27"/>
        <v>0</v>
      </c>
      <c r="BI191" s="29">
        <f t="shared" si="28"/>
        <v>0</v>
      </c>
      <c r="BJ191" s="17" t="s">
        <v>8</v>
      </c>
      <c r="BK191" s="29">
        <f t="shared" si="29"/>
        <v>0</v>
      </c>
      <c r="BL191" s="17" t="s">
        <v>253</v>
      </c>
      <c r="BM191" s="28" t="s">
        <v>797</v>
      </c>
    </row>
    <row r="192" spans="2:65" s="1" customFormat="1" ht="16.5" customHeight="1" x14ac:dyDescent="0.2">
      <c r="B192" s="50"/>
      <c r="C192" s="169" t="s">
        <v>532</v>
      </c>
      <c r="D192" s="169" t="s">
        <v>643</v>
      </c>
      <c r="E192" s="170" t="s">
        <v>2180</v>
      </c>
      <c r="F192" s="171" t="s">
        <v>2181</v>
      </c>
      <c r="G192" s="172" t="s">
        <v>1809</v>
      </c>
      <c r="H192" s="173">
        <v>2</v>
      </c>
      <c r="I192" s="34"/>
      <c r="J192" s="174">
        <f t="shared" si="20"/>
        <v>0</v>
      </c>
      <c r="K192" s="171" t="s">
        <v>1</v>
      </c>
      <c r="L192" s="175"/>
      <c r="M192" s="176" t="s">
        <v>1</v>
      </c>
      <c r="N192" s="177" t="s">
        <v>42</v>
      </c>
      <c r="P192" s="151">
        <f t="shared" si="21"/>
        <v>0</v>
      </c>
      <c r="Q192" s="151">
        <v>0</v>
      </c>
      <c r="R192" s="151">
        <f t="shared" si="22"/>
        <v>0</v>
      </c>
      <c r="S192" s="151">
        <v>0</v>
      </c>
      <c r="T192" s="152">
        <f t="shared" si="23"/>
        <v>0</v>
      </c>
      <c r="AR192" s="28" t="s">
        <v>302</v>
      </c>
      <c r="AT192" s="28" t="s">
        <v>643</v>
      </c>
      <c r="AU192" s="28" t="s">
        <v>263</v>
      </c>
      <c r="AY192" s="17" t="s">
        <v>246</v>
      </c>
      <c r="BE192" s="29">
        <f t="shared" si="24"/>
        <v>0</v>
      </c>
      <c r="BF192" s="29">
        <f t="shared" si="25"/>
        <v>0</v>
      </c>
      <c r="BG192" s="29">
        <f t="shared" si="26"/>
        <v>0</v>
      </c>
      <c r="BH192" s="29">
        <f t="shared" si="27"/>
        <v>0</v>
      </c>
      <c r="BI192" s="29">
        <f t="shared" si="28"/>
        <v>0</v>
      </c>
      <c r="BJ192" s="17" t="s">
        <v>8</v>
      </c>
      <c r="BK192" s="29">
        <f t="shared" si="29"/>
        <v>0</v>
      </c>
      <c r="BL192" s="17" t="s">
        <v>253</v>
      </c>
      <c r="BM192" s="28" t="s">
        <v>807</v>
      </c>
    </row>
    <row r="193" spans="2:65" s="11" customFormat="1" ht="20.85" customHeight="1" x14ac:dyDescent="0.2">
      <c r="B193" s="135"/>
      <c r="D193" s="24" t="s">
        <v>76</v>
      </c>
      <c r="E193" s="141" t="s">
        <v>2182</v>
      </c>
      <c r="F193" s="141" t="s">
        <v>2183</v>
      </c>
      <c r="J193" s="142">
        <f>BK193</f>
        <v>0</v>
      </c>
      <c r="L193" s="135"/>
      <c r="M193" s="138"/>
      <c r="P193" s="139">
        <f>SUM(P194:P197)</f>
        <v>0</v>
      </c>
      <c r="R193" s="139">
        <f>SUM(R194:R197)</f>
        <v>0</v>
      </c>
      <c r="T193" s="140">
        <f>SUM(T194:T197)</f>
        <v>0</v>
      </c>
      <c r="AR193" s="24" t="s">
        <v>8</v>
      </c>
      <c r="AT193" s="25" t="s">
        <v>76</v>
      </c>
      <c r="AU193" s="25" t="s">
        <v>86</v>
      </c>
      <c r="AY193" s="24" t="s">
        <v>246</v>
      </c>
      <c r="BK193" s="26">
        <f>SUM(BK194:BK197)</f>
        <v>0</v>
      </c>
    </row>
    <row r="194" spans="2:65" s="1" customFormat="1" ht="16.5" customHeight="1" x14ac:dyDescent="0.2">
      <c r="B194" s="50"/>
      <c r="C194" s="169" t="s">
        <v>537</v>
      </c>
      <c r="D194" s="169" t="s">
        <v>643</v>
      </c>
      <c r="E194" s="170" t="s">
        <v>2184</v>
      </c>
      <c r="F194" s="171" t="s">
        <v>2185</v>
      </c>
      <c r="G194" s="172" t="s">
        <v>274</v>
      </c>
      <c r="H194" s="173">
        <v>778</v>
      </c>
      <c r="I194" s="34"/>
      <c r="J194" s="174">
        <f>ROUND(I194*H194,0)</f>
        <v>0</v>
      </c>
      <c r="K194" s="171" t="s">
        <v>1</v>
      </c>
      <c r="L194" s="175"/>
      <c r="M194" s="176" t="s">
        <v>1</v>
      </c>
      <c r="N194" s="177" t="s">
        <v>42</v>
      </c>
      <c r="P194" s="151">
        <f>O194*H194</f>
        <v>0</v>
      </c>
      <c r="Q194" s="151">
        <v>0</v>
      </c>
      <c r="R194" s="151">
        <f>Q194*H194</f>
        <v>0</v>
      </c>
      <c r="S194" s="151">
        <v>0</v>
      </c>
      <c r="T194" s="152">
        <f>S194*H194</f>
        <v>0</v>
      </c>
      <c r="AR194" s="28" t="s">
        <v>302</v>
      </c>
      <c r="AT194" s="28" t="s">
        <v>643</v>
      </c>
      <c r="AU194" s="28" t="s">
        <v>263</v>
      </c>
      <c r="AY194" s="17" t="s">
        <v>246</v>
      </c>
      <c r="BE194" s="29">
        <f>IF(N194="základní",J194,0)</f>
        <v>0</v>
      </c>
      <c r="BF194" s="29">
        <f>IF(N194="snížená",J194,0)</f>
        <v>0</v>
      </c>
      <c r="BG194" s="29">
        <f>IF(N194="zákl. přenesená",J194,0)</f>
        <v>0</v>
      </c>
      <c r="BH194" s="29">
        <f>IF(N194="sníž. přenesená",J194,0)</f>
        <v>0</v>
      </c>
      <c r="BI194" s="29">
        <f>IF(N194="nulová",J194,0)</f>
        <v>0</v>
      </c>
      <c r="BJ194" s="17" t="s">
        <v>8</v>
      </c>
      <c r="BK194" s="29">
        <f>ROUND(I194*H194,0)</f>
        <v>0</v>
      </c>
      <c r="BL194" s="17" t="s">
        <v>253</v>
      </c>
      <c r="BM194" s="28" t="s">
        <v>823</v>
      </c>
    </row>
    <row r="195" spans="2:65" s="1" customFormat="1" ht="16.5" customHeight="1" x14ac:dyDescent="0.2">
      <c r="B195" s="50"/>
      <c r="C195" s="169" t="s">
        <v>556</v>
      </c>
      <c r="D195" s="169" t="s">
        <v>643</v>
      </c>
      <c r="E195" s="170" t="s">
        <v>2186</v>
      </c>
      <c r="F195" s="171" t="s">
        <v>2187</v>
      </c>
      <c r="G195" s="172" t="s">
        <v>1809</v>
      </c>
      <c r="H195" s="173">
        <v>10</v>
      </c>
      <c r="I195" s="34"/>
      <c r="J195" s="174">
        <f>ROUND(I195*H195,0)</f>
        <v>0</v>
      </c>
      <c r="K195" s="171" t="s">
        <v>1</v>
      </c>
      <c r="L195" s="175"/>
      <c r="M195" s="176" t="s">
        <v>1</v>
      </c>
      <c r="N195" s="177" t="s">
        <v>42</v>
      </c>
      <c r="P195" s="151">
        <f>O195*H195</f>
        <v>0</v>
      </c>
      <c r="Q195" s="151">
        <v>0</v>
      </c>
      <c r="R195" s="151">
        <f>Q195*H195</f>
        <v>0</v>
      </c>
      <c r="S195" s="151">
        <v>0</v>
      </c>
      <c r="T195" s="152">
        <f>S195*H195</f>
        <v>0</v>
      </c>
      <c r="AR195" s="28" t="s">
        <v>302</v>
      </c>
      <c r="AT195" s="28" t="s">
        <v>643</v>
      </c>
      <c r="AU195" s="28" t="s">
        <v>263</v>
      </c>
      <c r="AY195" s="17" t="s">
        <v>246</v>
      </c>
      <c r="BE195" s="29">
        <f>IF(N195="základní",J195,0)</f>
        <v>0</v>
      </c>
      <c r="BF195" s="29">
        <f>IF(N195="snížená",J195,0)</f>
        <v>0</v>
      </c>
      <c r="BG195" s="29">
        <f>IF(N195="zákl. přenesená",J195,0)</f>
        <v>0</v>
      </c>
      <c r="BH195" s="29">
        <f>IF(N195="sníž. přenesená",J195,0)</f>
        <v>0</v>
      </c>
      <c r="BI195" s="29">
        <f>IF(N195="nulová",J195,0)</f>
        <v>0</v>
      </c>
      <c r="BJ195" s="17" t="s">
        <v>8</v>
      </c>
      <c r="BK195" s="29">
        <f>ROUND(I195*H195,0)</f>
        <v>0</v>
      </c>
      <c r="BL195" s="17" t="s">
        <v>253</v>
      </c>
      <c r="BM195" s="28" t="s">
        <v>831</v>
      </c>
    </row>
    <row r="196" spans="2:65" s="1" customFormat="1" ht="16.5" customHeight="1" x14ac:dyDescent="0.2">
      <c r="B196" s="50"/>
      <c r="C196" s="169" t="s">
        <v>561</v>
      </c>
      <c r="D196" s="169" t="s">
        <v>643</v>
      </c>
      <c r="E196" s="170" t="s">
        <v>2188</v>
      </c>
      <c r="F196" s="171" t="s">
        <v>2189</v>
      </c>
      <c r="G196" s="172" t="s">
        <v>1809</v>
      </c>
      <c r="H196" s="173">
        <v>13</v>
      </c>
      <c r="I196" s="34"/>
      <c r="J196" s="174">
        <f>ROUND(I196*H196,0)</f>
        <v>0</v>
      </c>
      <c r="K196" s="171" t="s">
        <v>1</v>
      </c>
      <c r="L196" s="175"/>
      <c r="M196" s="176" t="s">
        <v>1</v>
      </c>
      <c r="N196" s="177" t="s">
        <v>42</v>
      </c>
      <c r="P196" s="151">
        <f>O196*H196</f>
        <v>0</v>
      </c>
      <c r="Q196" s="151">
        <v>0</v>
      </c>
      <c r="R196" s="151">
        <f>Q196*H196</f>
        <v>0</v>
      </c>
      <c r="S196" s="151">
        <v>0</v>
      </c>
      <c r="T196" s="152">
        <f>S196*H196</f>
        <v>0</v>
      </c>
      <c r="AR196" s="28" t="s">
        <v>302</v>
      </c>
      <c r="AT196" s="28" t="s">
        <v>643</v>
      </c>
      <c r="AU196" s="28" t="s">
        <v>263</v>
      </c>
      <c r="AY196" s="17" t="s">
        <v>246</v>
      </c>
      <c r="BE196" s="29">
        <f>IF(N196="základní",J196,0)</f>
        <v>0</v>
      </c>
      <c r="BF196" s="29">
        <f>IF(N196="snížená",J196,0)</f>
        <v>0</v>
      </c>
      <c r="BG196" s="29">
        <f>IF(N196="zákl. přenesená",J196,0)</f>
        <v>0</v>
      </c>
      <c r="BH196" s="29">
        <f>IF(N196="sníž. přenesená",J196,0)</f>
        <v>0</v>
      </c>
      <c r="BI196" s="29">
        <f>IF(N196="nulová",J196,0)</f>
        <v>0</v>
      </c>
      <c r="BJ196" s="17" t="s">
        <v>8</v>
      </c>
      <c r="BK196" s="29">
        <f>ROUND(I196*H196,0)</f>
        <v>0</v>
      </c>
      <c r="BL196" s="17" t="s">
        <v>253</v>
      </c>
      <c r="BM196" s="28" t="s">
        <v>844</v>
      </c>
    </row>
    <row r="197" spans="2:65" s="1" customFormat="1" ht="16.5" customHeight="1" x14ac:dyDescent="0.2">
      <c r="B197" s="50"/>
      <c r="C197" s="169" t="s">
        <v>567</v>
      </c>
      <c r="D197" s="169" t="s">
        <v>643</v>
      </c>
      <c r="E197" s="170" t="s">
        <v>2190</v>
      </c>
      <c r="F197" s="171" t="s">
        <v>2191</v>
      </c>
      <c r="G197" s="172" t="s">
        <v>1809</v>
      </c>
      <c r="H197" s="173">
        <v>10</v>
      </c>
      <c r="I197" s="34"/>
      <c r="J197" s="174">
        <f>ROUND(I197*H197,0)</f>
        <v>0</v>
      </c>
      <c r="K197" s="171" t="s">
        <v>1</v>
      </c>
      <c r="L197" s="175"/>
      <c r="M197" s="176" t="s">
        <v>1</v>
      </c>
      <c r="N197" s="177" t="s">
        <v>42</v>
      </c>
      <c r="P197" s="151">
        <f>O197*H197</f>
        <v>0</v>
      </c>
      <c r="Q197" s="151">
        <v>0</v>
      </c>
      <c r="R197" s="151">
        <f>Q197*H197</f>
        <v>0</v>
      </c>
      <c r="S197" s="151">
        <v>0</v>
      </c>
      <c r="T197" s="152">
        <f>S197*H197</f>
        <v>0</v>
      </c>
      <c r="AR197" s="28" t="s">
        <v>302</v>
      </c>
      <c r="AT197" s="28" t="s">
        <v>643</v>
      </c>
      <c r="AU197" s="28" t="s">
        <v>263</v>
      </c>
      <c r="AY197" s="17" t="s">
        <v>246</v>
      </c>
      <c r="BE197" s="29">
        <f>IF(N197="základní",J197,0)</f>
        <v>0</v>
      </c>
      <c r="BF197" s="29">
        <f>IF(N197="snížená",J197,0)</f>
        <v>0</v>
      </c>
      <c r="BG197" s="29">
        <f>IF(N197="zákl. přenesená",J197,0)</f>
        <v>0</v>
      </c>
      <c r="BH197" s="29">
        <f>IF(N197="sníž. přenesená",J197,0)</f>
        <v>0</v>
      </c>
      <c r="BI197" s="29">
        <f>IF(N197="nulová",J197,0)</f>
        <v>0</v>
      </c>
      <c r="BJ197" s="17" t="s">
        <v>8</v>
      </c>
      <c r="BK197" s="29">
        <f>ROUND(I197*H197,0)</f>
        <v>0</v>
      </c>
      <c r="BL197" s="17" t="s">
        <v>253</v>
      </c>
      <c r="BM197" s="28" t="s">
        <v>859</v>
      </c>
    </row>
    <row r="198" spans="2:65" s="11" customFormat="1" ht="20.85" customHeight="1" x14ac:dyDescent="0.2">
      <c r="B198" s="135"/>
      <c r="D198" s="24" t="s">
        <v>76</v>
      </c>
      <c r="E198" s="141" t="s">
        <v>2192</v>
      </c>
      <c r="F198" s="141" t="s">
        <v>2193</v>
      </c>
      <c r="J198" s="142">
        <f>BK198</f>
        <v>0</v>
      </c>
      <c r="L198" s="135"/>
      <c r="M198" s="138"/>
      <c r="P198" s="139">
        <f>SUM(P199:P202)</f>
        <v>0</v>
      </c>
      <c r="R198" s="139">
        <f>SUM(R199:R202)</f>
        <v>0</v>
      </c>
      <c r="T198" s="140">
        <f>SUM(T199:T202)</f>
        <v>0</v>
      </c>
      <c r="AR198" s="24" t="s">
        <v>8</v>
      </c>
      <c r="AT198" s="25" t="s">
        <v>76</v>
      </c>
      <c r="AU198" s="25" t="s">
        <v>86</v>
      </c>
      <c r="AY198" s="24" t="s">
        <v>246</v>
      </c>
      <c r="BK198" s="26">
        <f>SUM(BK199:BK202)</f>
        <v>0</v>
      </c>
    </row>
    <row r="199" spans="2:65" s="1" customFormat="1" ht="16.5" customHeight="1" x14ac:dyDescent="0.2">
      <c r="B199" s="50"/>
      <c r="C199" s="169" t="s">
        <v>571</v>
      </c>
      <c r="D199" s="169" t="s">
        <v>643</v>
      </c>
      <c r="E199" s="170" t="s">
        <v>2194</v>
      </c>
      <c r="F199" s="171" t="s">
        <v>2195</v>
      </c>
      <c r="G199" s="172" t="s">
        <v>274</v>
      </c>
      <c r="H199" s="173">
        <v>370</v>
      </c>
      <c r="I199" s="34"/>
      <c r="J199" s="174">
        <f>ROUND(I199*H199,0)</f>
        <v>0</v>
      </c>
      <c r="K199" s="171" t="s">
        <v>1</v>
      </c>
      <c r="L199" s="175"/>
      <c r="M199" s="176" t="s">
        <v>1</v>
      </c>
      <c r="N199" s="177" t="s">
        <v>42</v>
      </c>
      <c r="P199" s="151">
        <f>O199*H199</f>
        <v>0</v>
      </c>
      <c r="Q199" s="151">
        <v>0</v>
      </c>
      <c r="R199" s="151">
        <f>Q199*H199</f>
        <v>0</v>
      </c>
      <c r="S199" s="151">
        <v>0</v>
      </c>
      <c r="T199" s="152">
        <f>S199*H199</f>
        <v>0</v>
      </c>
      <c r="AR199" s="28" t="s">
        <v>302</v>
      </c>
      <c r="AT199" s="28" t="s">
        <v>643</v>
      </c>
      <c r="AU199" s="28" t="s">
        <v>263</v>
      </c>
      <c r="AY199" s="17" t="s">
        <v>246</v>
      </c>
      <c r="BE199" s="29">
        <f>IF(N199="základní",J199,0)</f>
        <v>0</v>
      </c>
      <c r="BF199" s="29">
        <f>IF(N199="snížená",J199,0)</f>
        <v>0</v>
      </c>
      <c r="BG199" s="29">
        <f>IF(N199="zákl. přenesená",J199,0)</f>
        <v>0</v>
      </c>
      <c r="BH199" s="29">
        <f>IF(N199="sníž. přenesená",J199,0)</f>
        <v>0</v>
      </c>
      <c r="BI199" s="29">
        <f>IF(N199="nulová",J199,0)</f>
        <v>0</v>
      </c>
      <c r="BJ199" s="17" t="s">
        <v>8</v>
      </c>
      <c r="BK199" s="29">
        <f>ROUND(I199*H199,0)</f>
        <v>0</v>
      </c>
      <c r="BL199" s="17" t="s">
        <v>253</v>
      </c>
      <c r="BM199" s="28" t="s">
        <v>877</v>
      </c>
    </row>
    <row r="200" spans="2:65" s="1" customFormat="1" ht="16.5" customHeight="1" x14ac:dyDescent="0.2">
      <c r="B200" s="50"/>
      <c r="C200" s="169" t="s">
        <v>575</v>
      </c>
      <c r="D200" s="169" t="s">
        <v>643</v>
      </c>
      <c r="E200" s="170" t="s">
        <v>2196</v>
      </c>
      <c r="F200" s="171" t="s">
        <v>2197</v>
      </c>
      <c r="G200" s="172" t="s">
        <v>274</v>
      </c>
      <c r="H200" s="173">
        <v>180</v>
      </c>
      <c r="I200" s="34"/>
      <c r="J200" s="174">
        <f>ROUND(I200*H200,0)</f>
        <v>0</v>
      </c>
      <c r="K200" s="171" t="s">
        <v>1</v>
      </c>
      <c r="L200" s="175"/>
      <c r="M200" s="176" t="s">
        <v>1</v>
      </c>
      <c r="N200" s="177" t="s">
        <v>42</v>
      </c>
      <c r="P200" s="151">
        <f>O200*H200</f>
        <v>0</v>
      </c>
      <c r="Q200" s="151">
        <v>0</v>
      </c>
      <c r="R200" s="151">
        <f>Q200*H200</f>
        <v>0</v>
      </c>
      <c r="S200" s="151">
        <v>0</v>
      </c>
      <c r="T200" s="152">
        <f>S200*H200</f>
        <v>0</v>
      </c>
      <c r="AR200" s="28" t="s">
        <v>302</v>
      </c>
      <c r="AT200" s="28" t="s">
        <v>643</v>
      </c>
      <c r="AU200" s="28" t="s">
        <v>263</v>
      </c>
      <c r="AY200" s="17" t="s">
        <v>246</v>
      </c>
      <c r="BE200" s="29">
        <f>IF(N200="základní",J200,0)</f>
        <v>0</v>
      </c>
      <c r="BF200" s="29">
        <f>IF(N200="snížená",J200,0)</f>
        <v>0</v>
      </c>
      <c r="BG200" s="29">
        <f>IF(N200="zákl. přenesená",J200,0)</f>
        <v>0</v>
      </c>
      <c r="BH200" s="29">
        <f>IF(N200="sníž. přenesená",J200,0)</f>
        <v>0</v>
      </c>
      <c r="BI200" s="29">
        <f>IF(N200="nulová",J200,0)</f>
        <v>0</v>
      </c>
      <c r="BJ200" s="17" t="s">
        <v>8</v>
      </c>
      <c r="BK200" s="29">
        <f>ROUND(I200*H200,0)</f>
        <v>0</v>
      </c>
      <c r="BL200" s="17" t="s">
        <v>253</v>
      </c>
      <c r="BM200" s="28" t="s">
        <v>885</v>
      </c>
    </row>
    <row r="201" spans="2:65" s="1" customFormat="1" ht="16.5" customHeight="1" x14ac:dyDescent="0.2">
      <c r="B201" s="50"/>
      <c r="C201" s="169" t="s">
        <v>579</v>
      </c>
      <c r="D201" s="169" t="s">
        <v>643</v>
      </c>
      <c r="E201" s="170" t="s">
        <v>2198</v>
      </c>
      <c r="F201" s="171" t="s">
        <v>2199</v>
      </c>
      <c r="G201" s="172" t="s">
        <v>274</v>
      </c>
      <c r="H201" s="173">
        <v>65</v>
      </c>
      <c r="I201" s="34"/>
      <c r="J201" s="174">
        <f>ROUND(I201*H201,0)</f>
        <v>0</v>
      </c>
      <c r="K201" s="171" t="s">
        <v>1</v>
      </c>
      <c r="L201" s="175"/>
      <c r="M201" s="176" t="s">
        <v>1</v>
      </c>
      <c r="N201" s="177" t="s">
        <v>42</v>
      </c>
      <c r="P201" s="151">
        <f>O201*H201</f>
        <v>0</v>
      </c>
      <c r="Q201" s="151">
        <v>0</v>
      </c>
      <c r="R201" s="151">
        <f>Q201*H201</f>
        <v>0</v>
      </c>
      <c r="S201" s="151">
        <v>0</v>
      </c>
      <c r="T201" s="152">
        <f>S201*H201</f>
        <v>0</v>
      </c>
      <c r="AR201" s="28" t="s">
        <v>302</v>
      </c>
      <c r="AT201" s="28" t="s">
        <v>643</v>
      </c>
      <c r="AU201" s="28" t="s">
        <v>263</v>
      </c>
      <c r="AY201" s="17" t="s">
        <v>246</v>
      </c>
      <c r="BE201" s="29">
        <f>IF(N201="základní",J201,0)</f>
        <v>0</v>
      </c>
      <c r="BF201" s="29">
        <f>IF(N201="snížená",J201,0)</f>
        <v>0</v>
      </c>
      <c r="BG201" s="29">
        <f>IF(N201="zákl. přenesená",J201,0)</f>
        <v>0</v>
      </c>
      <c r="BH201" s="29">
        <f>IF(N201="sníž. přenesená",J201,0)</f>
        <v>0</v>
      </c>
      <c r="BI201" s="29">
        <f>IF(N201="nulová",J201,0)</f>
        <v>0</v>
      </c>
      <c r="BJ201" s="17" t="s">
        <v>8</v>
      </c>
      <c r="BK201" s="29">
        <f>ROUND(I201*H201,0)</f>
        <v>0</v>
      </c>
      <c r="BL201" s="17" t="s">
        <v>253</v>
      </c>
      <c r="BM201" s="28" t="s">
        <v>894</v>
      </c>
    </row>
    <row r="202" spans="2:65" s="1" customFormat="1" ht="16.5" customHeight="1" x14ac:dyDescent="0.2">
      <c r="B202" s="50"/>
      <c r="C202" s="169" t="s">
        <v>584</v>
      </c>
      <c r="D202" s="169" t="s">
        <v>643</v>
      </c>
      <c r="E202" s="170" t="s">
        <v>2200</v>
      </c>
      <c r="F202" s="171" t="s">
        <v>2201</v>
      </c>
      <c r="G202" s="172" t="s">
        <v>1809</v>
      </c>
      <c r="H202" s="173">
        <v>88</v>
      </c>
      <c r="I202" s="34"/>
      <c r="J202" s="174">
        <f>ROUND(I202*H202,0)</f>
        <v>0</v>
      </c>
      <c r="K202" s="171" t="s">
        <v>1</v>
      </c>
      <c r="L202" s="175"/>
      <c r="M202" s="176" t="s">
        <v>1</v>
      </c>
      <c r="N202" s="177" t="s">
        <v>42</v>
      </c>
      <c r="P202" s="151">
        <f>O202*H202</f>
        <v>0</v>
      </c>
      <c r="Q202" s="151">
        <v>0</v>
      </c>
      <c r="R202" s="151">
        <f>Q202*H202</f>
        <v>0</v>
      </c>
      <c r="S202" s="151">
        <v>0</v>
      </c>
      <c r="T202" s="152">
        <f>S202*H202</f>
        <v>0</v>
      </c>
      <c r="AR202" s="28" t="s">
        <v>302</v>
      </c>
      <c r="AT202" s="28" t="s">
        <v>643</v>
      </c>
      <c r="AU202" s="28" t="s">
        <v>263</v>
      </c>
      <c r="AY202" s="17" t="s">
        <v>246</v>
      </c>
      <c r="BE202" s="29">
        <f>IF(N202="základní",J202,0)</f>
        <v>0</v>
      </c>
      <c r="BF202" s="29">
        <f>IF(N202="snížená",J202,0)</f>
        <v>0</v>
      </c>
      <c r="BG202" s="29">
        <f>IF(N202="zákl. přenesená",J202,0)</f>
        <v>0</v>
      </c>
      <c r="BH202" s="29">
        <f>IF(N202="sníž. přenesená",J202,0)</f>
        <v>0</v>
      </c>
      <c r="BI202" s="29">
        <f>IF(N202="nulová",J202,0)</f>
        <v>0</v>
      </c>
      <c r="BJ202" s="17" t="s">
        <v>8</v>
      </c>
      <c r="BK202" s="29">
        <f>ROUND(I202*H202,0)</f>
        <v>0</v>
      </c>
      <c r="BL202" s="17" t="s">
        <v>253</v>
      </c>
      <c r="BM202" s="28" t="s">
        <v>903</v>
      </c>
    </row>
    <row r="203" spans="2:65" s="11" customFormat="1" ht="20.85" customHeight="1" x14ac:dyDescent="0.2">
      <c r="B203" s="135"/>
      <c r="D203" s="24" t="s">
        <v>76</v>
      </c>
      <c r="E203" s="141" t="s">
        <v>2202</v>
      </c>
      <c r="F203" s="141" t="s">
        <v>2203</v>
      </c>
      <c r="J203" s="142">
        <f>BK203</f>
        <v>0</v>
      </c>
      <c r="L203" s="135"/>
      <c r="M203" s="138"/>
      <c r="P203" s="139">
        <f>SUM(P204:P208)</f>
        <v>0</v>
      </c>
      <c r="R203" s="139">
        <f>SUM(R204:R208)</f>
        <v>0</v>
      </c>
      <c r="T203" s="140">
        <f>SUM(T204:T208)</f>
        <v>0</v>
      </c>
      <c r="AR203" s="24" t="s">
        <v>8</v>
      </c>
      <c r="AT203" s="25" t="s">
        <v>76</v>
      </c>
      <c r="AU203" s="25" t="s">
        <v>86</v>
      </c>
      <c r="AY203" s="24" t="s">
        <v>246</v>
      </c>
      <c r="BK203" s="26">
        <f>SUM(BK204:BK208)</f>
        <v>0</v>
      </c>
    </row>
    <row r="204" spans="2:65" s="1" customFormat="1" ht="16.5" customHeight="1" x14ac:dyDescent="0.2">
      <c r="B204" s="50"/>
      <c r="C204" s="169" t="s">
        <v>589</v>
      </c>
      <c r="D204" s="169" t="s">
        <v>643</v>
      </c>
      <c r="E204" s="170" t="s">
        <v>2204</v>
      </c>
      <c r="F204" s="171" t="s">
        <v>2205</v>
      </c>
      <c r="G204" s="172" t="s">
        <v>1809</v>
      </c>
      <c r="H204" s="173">
        <v>14</v>
      </c>
      <c r="I204" s="34"/>
      <c r="J204" s="174">
        <f>ROUND(I204*H204,0)</f>
        <v>0</v>
      </c>
      <c r="K204" s="171" t="s">
        <v>1</v>
      </c>
      <c r="L204" s="175"/>
      <c r="M204" s="176" t="s">
        <v>1</v>
      </c>
      <c r="N204" s="177" t="s">
        <v>42</v>
      </c>
      <c r="P204" s="151">
        <f>O204*H204</f>
        <v>0</v>
      </c>
      <c r="Q204" s="151">
        <v>0</v>
      </c>
      <c r="R204" s="151">
        <f>Q204*H204</f>
        <v>0</v>
      </c>
      <c r="S204" s="151">
        <v>0</v>
      </c>
      <c r="T204" s="152">
        <f>S204*H204</f>
        <v>0</v>
      </c>
      <c r="AR204" s="28" t="s">
        <v>302</v>
      </c>
      <c r="AT204" s="28" t="s">
        <v>643</v>
      </c>
      <c r="AU204" s="28" t="s">
        <v>263</v>
      </c>
      <c r="AY204" s="17" t="s">
        <v>246</v>
      </c>
      <c r="BE204" s="29">
        <f>IF(N204="základní",J204,0)</f>
        <v>0</v>
      </c>
      <c r="BF204" s="29">
        <f>IF(N204="snížená",J204,0)</f>
        <v>0</v>
      </c>
      <c r="BG204" s="29">
        <f>IF(N204="zákl. přenesená",J204,0)</f>
        <v>0</v>
      </c>
      <c r="BH204" s="29">
        <f>IF(N204="sníž. přenesená",J204,0)</f>
        <v>0</v>
      </c>
      <c r="BI204" s="29">
        <f>IF(N204="nulová",J204,0)</f>
        <v>0</v>
      </c>
      <c r="BJ204" s="17" t="s">
        <v>8</v>
      </c>
      <c r="BK204" s="29">
        <f>ROUND(I204*H204,0)</f>
        <v>0</v>
      </c>
      <c r="BL204" s="17" t="s">
        <v>253</v>
      </c>
      <c r="BM204" s="28" t="s">
        <v>913</v>
      </c>
    </row>
    <row r="205" spans="2:65" s="1" customFormat="1" ht="16.5" customHeight="1" x14ac:dyDescent="0.2">
      <c r="B205" s="50"/>
      <c r="C205" s="169" t="s">
        <v>594</v>
      </c>
      <c r="D205" s="169" t="s">
        <v>643</v>
      </c>
      <c r="E205" s="170" t="s">
        <v>2206</v>
      </c>
      <c r="F205" s="171" t="s">
        <v>2207</v>
      </c>
      <c r="G205" s="172" t="s">
        <v>1809</v>
      </c>
      <c r="H205" s="173">
        <v>14</v>
      </c>
      <c r="I205" s="34"/>
      <c r="J205" s="174">
        <f>ROUND(I205*H205,0)</f>
        <v>0</v>
      </c>
      <c r="K205" s="171" t="s">
        <v>1</v>
      </c>
      <c r="L205" s="175"/>
      <c r="M205" s="176" t="s">
        <v>1</v>
      </c>
      <c r="N205" s="177" t="s">
        <v>42</v>
      </c>
      <c r="P205" s="151">
        <f>O205*H205</f>
        <v>0</v>
      </c>
      <c r="Q205" s="151">
        <v>0</v>
      </c>
      <c r="R205" s="151">
        <f>Q205*H205</f>
        <v>0</v>
      </c>
      <c r="S205" s="151">
        <v>0</v>
      </c>
      <c r="T205" s="152">
        <f>S205*H205</f>
        <v>0</v>
      </c>
      <c r="AR205" s="28" t="s">
        <v>302</v>
      </c>
      <c r="AT205" s="28" t="s">
        <v>643</v>
      </c>
      <c r="AU205" s="28" t="s">
        <v>263</v>
      </c>
      <c r="AY205" s="17" t="s">
        <v>246</v>
      </c>
      <c r="BE205" s="29">
        <f>IF(N205="základní",J205,0)</f>
        <v>0</v>
      </c>
      <c r="BF205" s="29">
        <f>IF(N205="snížená",J205,0)</f>
        <v>0</v>
      </c>
      <c r="BG205" s="29">
        <f>IF(N205="zákl. přenesená",J205,0)</f>
        <v>0</v>
      </c>
      <c r="BH205" s="29">
        <f>IF(N205="sníž. přenesená",J205,0)</f>
        <v>0</v>
      </c>
      <c r="BI205" s="29">
        <f>IF(N205="nulová",J205,0)</f>
        <v>0</v>
      </c>
      <c r="BJ205" s="17" t="s">
        <v>8</v>
      </c>
      <c r="BK205" s="29">
        <f>ROUND(I205*H205,0)</f>
        <v>0</v>
      </c>
      <c r="BL205" s="17" t="s">
        <v>253</v>
      </c>
      <c r="BM205" s="28" t="s">
        <v>924</v>
      </c>
    </row>
    <row r="206" spans="2:65" s="1" customFormat="1" ht="16.5" customHeight="1" x14ac:dyDescent="0.2">
      <c r="B206" s="50"/>
      <c r="C206" s="169" t="s">
        <v>598</v>
      </c>
      <c r="D206" s="169" t="s">
        <v>643</v>
      </c>
      <c r="E206" s="170" t="s">
        <v>2091</v>
      </c>
      <c r="F206" s="171" t="s">
        <v>2092</v>
      </c>
      <c r="G206" s="172" t="s">
        <v>274</v>
      </c>
      <c r="H206" s="173">
        <v>55</v>
      </c>
      <c r="I206" s="34"/>
      <c r="J206" s="174">
        <f>ROUND(I206*H206,0)</f>
        <v>0</v>
      </c>
      <c r="K206" s="171" t="s">
        <v>1</v>
      </c>
      <c r="L206" s="175"/>
      <c r="M206" s="176" t="s">
        <v>1</v>
      </c>
      <c r="N206" s="177" t="s">
        <v>42</v>
      </c>
      <c r="P206" s="151">
        <f>O206*H206</f>
        <v>0</v>
      </c>
      <c r="Q206" s="151">
        <v>0</v>
      </c>
      <c r="R206" s="151">
        <f>Q206*H206</f>
        <v>0</v>
      </c>
      <c r="S206" s="151">
        <v>0</v>
      </c>
      <c r="T206" s="152">
        <f>S206*H206</f>
        <v>0</v>
      </c>
      <c r="AR206" s="28" t="s">
        <v>302</v>
      </c>
      <c r="AT206" s="28" t="s">
        <v>643</v>
      </c>
      <c r="AU206" s="28" t="s">
        <v>263</v>
      </c>
      <c r="AY206" s="17" t="s">
        <v>246</v>
      </c>
      <c r="BE206" s="29">
        <f>IF(N206="základní",J206,0)</f>
        <v>0</v>
      </c>
      <c r="BF206" s="29">
        <f>IF(N206="snížená",J206,0)</f>
        <v>0</v>
      </c>
      <c r="BG206" s="29">
        <f>IF(N206="zákl. přenesená",J206,0)</f>
        <v>0</v>
      </c>
      <c r="BH206" s="29">
        <f>IF(N206="sníž. přenesená",J206,0)</f>
        <v>0</v>
      </c>
      <c r="BI206" s="29">
        <f>IF(N206="nulová",J206,0)</f>
        <v>0</v>
      </c>
      <c r="BJ206" s="17" t="s">
        <v>8</v>
      </c>
      <c r="BK206" s="29">
        <f>ROUND(I206*H206,0)</f>
        <v>0</v>
      </c>
      <c r="BL206" s="17" t="s">
        <v>253</v>
      </c>
      <c r="BM206" s="28" t="s">
        <v>939</v>
      </c>
    </row>
    <row r="207" spans="2:65" s="1" customFormat="1" ht="16.5" customHeight="1" x14ac:dyDescent="0.2">
      <c r="B207" s="50"/>
      <c r="C207" s="169" t="s">
        <v>602</v>
      </c>
      <c r="D207" s="169" t="s">
        <v>643</v>
      </c>
      <c r="E207" s="170" t="s">
        <v>2095</v>
      </c>
      <c r="F207" s="171" t="s">
        <v>2096</v>
      </c>
      <c r="G207" s="172" t="s">
        <v>274</v>
      </c>
      <c r="H207" s="173">
        <v>45</v>
      </c>
      <c r="I207" s="34"/>
      <c r="J207" s="174">
        <f>ROUND(I207*H207,0)</f>
        <v>0</v>
      </c>
      <c r="K207" s="171" t="s">
        <v>1</v>
      </c>
      <c r="L207" s="175"/>
      <c r="M207" s="176" t="s">
        <v>1</v>
      </c>
      <c r="N207" s="177" t="s">
        <v>42</v>
      </c>
      <c r="P207" s="151">
        <f>O207*H207</f>
        <v>0</v>
      </c>
      <c r="Q207" s="151">
        <v>0</v>
      </c>
      <c r="R207" s="151">
        <f>Q207*H207</f>
        <v>0</v>
      </c>
      <c r="S207" s="151">
        <v>0</v>
      </c>
      <c r="T207" s="152">
        <f>S207*H207</f>
        <v>0</v>
      </c>
      <c r="AR207" s="28" t="s">
        <v>302</v>
      </c>
      <c r="AT207" s="28" t="s">
        <v>643</v>
      </c>
      <c r="AU207" s="28" t="s">
        <v>263</v>
      </c>
      <c r="AY207" s="17" t="s">
        <v>246</v>
      </c>
      <c r="BE207" s="29">
        <f>IF(N207="základní",J207,0)</f>
        <v>0</v>
      </c>
      <c r="BF207" s="29">
        <f>IF(N207="snížená",J207,0)</f>
        <v>0</v>
      </c>
      <c r="BG207" s="29">
        <f>IF(N207="zákl. přenesená",J207,0)</f>
        <v>0</v>
      </c>
      <c r="BH207" s="29">
        <f>IF(N207="sníž. přenesená",J207,0)</f>
        <v>0</v>
      </c>
      <c r="BI207" s="29">
        <f>IF(N207="nulová",J207,0)</f>
        <v>0</v>
      </c>
      <c r="BJ207" s="17" t="s">
        <v>8</v>
      </c>
      <c r="BK207" s="29">
        <f>ROUND(I207*H207,0)</f>
        <v>0</v>
      </c>
      <c r="BL207" s="17" t="s">
        <v>253</v>
      </c>
      <c r="BM207" s="28" t="s">
        <v>951</v>
      </c>
    </row>
    <row r="208" spans="2:65" s="1" customFormat="1" ht="16.5" customHeight="1" x14ac:dyDescent="0.2">
      <c r="B208" s="50"/>
      <c r="C208" s="169" t="s">
        <v>606</v>
      </c>
      <c r="D208" s="169" t="s">
        <v>643</v>
      </c>
      <c r="E208" s="170" t="s">
        <v>2208</v>
      </c>
      <c r="F208" s="171" t="s">
        <v>2209</v>
      </c>
      <c r="G208" s="172" t="s">
        <v>274</v>
      </c>
      <c r="H208" s="173">
        <v>770</v>
      </c>
      <c r="I208" s="34"/>
      <c r="J208" s="174">
        <f>ROUND(I208*H208,0)</f>
        <v>0</v>
      </c>
      <c r="K208" s="171" t="s">
        <v>1</v>
      </c>
      <c r="L208" s="175"/>
      <c r="M208" s="176" t="s">
        <v>1</v>
      </c>
      <c r="N208" s="177" t="s">
        <v>42</v>
      </c>
      <c r="P208" s="151">
        <f>O208*H208</f>
        <v>0</v>
      </c>
      <c r="Q208" s="151">
        <v>0</v>
      </c>
      <c r="R208" s="151">
        <f>Q208*H208</f>
        <v>0</v>
      </c>
      <c r="S208" s="151">
        <v>0</v>
      </c>
      <c r="T208" s="152">
        <f>S208*H208</f>
        <v>0</v>
      </c>
      <c r="AR208" s="28" t="s">
        <v>302</v>
      </c>
      <c r="AT208" s="28" t="s">
        <v>643</v>
      </c>
      <c r="AU208" s="28" t="s">
        <v>263</v>
      </c>
      <c r="AY208" s="17" t="s">
        <v>246</v>
      </c>
      <c r="BE208" s="29">
        <f>IF(N208="základní",J208,0)</f>
        <v>0</v>
      </c>
      <c r="BF208" s="29">
        <f>IF(N208="snížená",J208,0)</f>
        <v>0</v>
      </c>
      <c r="BG208" s="29">
        <f>IF(N208="zákl. přenesená",J208,0)</f>
        <v>0</v>
      </c>
      <c r="BH208" s="29">
        <f>IF(N208="sníž. přenesená",J208,0)</f>
        <v>0</v>
      </c>
      <c r="BI208" s="29">
        <f>IF(N208="nulová",J208,0)</f>
        <v>0</v>
      </c>
      <c r="BJ208" s="17" t="s">
        <v>8</v>
      </c>
      <c r="BK208" s="29">
        <f>ROUND(I208*H208,0)</f>
        <v>0</v>
      </c>
      <c r="BL208" s="17" t="s">
        <v>253</v>
      </c>
      <c r="BM208" s="28" t="s">
        <v>962</v>
      </c>
    </row>
    <row r="209" spans="2:65" s="11" customFormat="1" ht="20.85" customHeight="1" x14ac:dyDescent="0.2">
      <c r="B209" s="135"/>
      <c r="D209" s="24" t="s">
        <v>76</v>
      </c>
      <c r="E209" s="141" t="s">
        <v>2210</v>
      </c>
      <c r="F209" s="141" t="s">
        <v>2211</v>
      </c>
      <c r="J209" s="142">
        <f>BK209</f>
        <v>0</v>
      </c>
      <c r="L209" s="135"/>
      <c r="M209" s="138"/>
      <c r="P209" s="139">
        <f>SUM(P210:P215)</f>
        <v>0</v>
      </c>
      <c r="R209" s="139">
        <f>SUM(R210:R215)</f>
        <v>0</v>
      </c>
      <c r="T209" s="140">
        <f>SUM(T210:T215)</f>
        <v>0</v>
      </c>
      <c r="AR209" s="24" t="s">
        <v>8</v>
      </c>
      <c r="AT209" s="25" t="s">
        <v>76</v>
      </c>
      <c r="AU209" s="25" t="s">
        <v>86</v>
      </c>
      <c r="AY209" s="24" t="s">
        <v>246</v>
      </c>
      <c r="BK209" s="26">
        <f>SUM(BK210:BK215)</f>
        <v>0</v>
      </c>
    </row>
    <row r="210" spans="2:65" s="1" customFormat="1" ht="16.5" customHeight="1" x14ac:dyDescent="0.2">
      <c r="B210" s="50"/>
      <c r="C210" s="169" t="s">
        <v>612</v>
      </c>
      <c r="D210" s="169" t="s">
        <v>643</v>
      </c>
      <c r="E210" s="170" t="s">
        <v>2212</v>
      </c>
      <c r="F210" s="171" t="s">
        <v>2213</v>
      </c>
      <c r="G210" s="172" t="s">
        <v>1809</v>
      </c>
      <c r="H210" s="173">
        <v>2</v>
      </c>
      <c r="I210" s="34"/>
      <c r="J210" s="174">
        <f t="shared" ref="J210:J215" si="30">ROUND(I210*H210,0)</f>
        <v>0</v>
      </c>
      <c r="K210" s="171" t="s">
        <v>1</v>
      </c>
      <c r="L210" s="175"/>
      <c r="M210" s="176" t="s">
        <v>1</v>
      </c>
      <c r="N210" s="177" t="s">
        <v>42</v>
      </c>
      <c r="P210" s="151">
        <f t="shared" ref="P210:P215" si="31">O210*H210</f>
        <v>0</v>
      </c>
      <c r="Q210" s="151">
        <v>0</v>
      </c>
      <c r="R210" s="151">
        <f t="shared" ref="R210:R215" si="32">Q210*H210</f>
        <v>0</v>
      </c>
      <c r="S210" s="151">
        <v>0</v>
      </c>
      <c r="T210" s="152">
        <f t="shared" ref="T210:T215" si="33">S210*H210</f>
        <v>0</v>
      </c>
      <c r="AR210" s="28" t="s">
        <v>302</v>
      </c>
      <c r="AT210" s="28" t="s">
        <v>643</v>
      </c>
      <c r="AU210" s="28" t="s">
        <v>263</v>
      </c>
      <c r="AY210" s="17" t="s">
        <v>246</v>
      </c>
      <c r="BE210" s="29">
        <f t="shared" ref="BE210:BE215" si="34">IF(N210="základní",J210,0)</f>
        <v>0</v>
      </c>
      <c r="BF210" s="29">
        <f t="shared" ref="BF210:BF215" si="35">IF(N210="snížená",J210,0)</f>
        <v>0</v>
      </c>
      <c r="BG210" s="29">
        <f t="shared" ref="BG210:BG215" si="36">IF(N210="zákl. přenesená",J210,0)</f>
        <v>0</v>
      </c>
      <c r="BH210" s="29">
        <f t="shared" ref="BH210:BH215" si="37">IF(N210="sníž. přenesená",J210,0)</f>
        <v>0</v>
      </c>
      <c r="BI210" s="29">
        <f t="shared" ref="BI210:BI215" si="38">IF(N210="nulová",J210,0)</f>
        <v>0</v>
      </c>
      <c r="BJ210" s="17" t="s">
        <v>8</v>
      </c>
      <c r="BK210" s="29">
        <f t="shared" ref="BK210:BK215" si="39">ROUND(I210*H210,0)</f>
        <v>0</v>
      </c>
      <c r="BL210" s="17" t="s">
        <v>253</v>
      </c>
      <c r="BM210" s="28" t="s">
        <v>972</v>
      </c>
    </row>
    <row r="211" spans="2:65" s="1" customFormat="1" ht="16.5" customHeight="1" x14ac:dyDescent="0.2">
      <c r="B211" s="50"/>
      <c r="C211" s="169" t="s">
        <v>616</v>
      </c>
      <c r="D211" s="169" t="s">
        <v>643</v>
      </c>
      <c r="E211" s="170" t="s">
        <v>2214</v>
      </c>
      <c r="F211" s="171" t="s">
        <v>2215</v>
      </c>
      <c r="G211" s="172" t="s">
        <v>274</v>
      </c>
      <c r="H211" s="173">
        <v>90</v>
      </c>
      <c r="I211" s="34"/>
      <c r="J211" s="174">
        <f t="shared" si="30"/>
        <v>0</v>
      </c>
      <c r="K211" s="171" t="s">
        <v>1</v>
      </c>
      <c r="L211" s="175"/>
      <c r="M211" s="176" t="s">
        <v>1</v>
      </c>
      <c r="N211" s="177" t="s">
        <v>42</v>
      </c>
      <c r="P211" s="151">
        <f t="shared" si="31"/>
        <v>0</v>
      </c>
      <c r="Q211" s="151">
        <v>0</v>
      </c>
      <c r="R211" s="151">
        <f t="shared" si="32"/>
        <v>0</v>
      </c>
      <c r="S211" s="151">
        <v>0</v>
      </c>
      <c r="T211" s="152">
        <f t="shared" si="33"/>
        <v>0</v>
      </c>
      <c r="AR211" s="28" t="s">
        <v>302</v>
      </c>
      <c r="AT211" s="28" t="s">
        <v>643</v>
      </c>
      <c r="AU211" s="28" t="s">
        <v>263</v>
      </c>
      <c r="AY211" s="17" t="s">
        <v>246</v>
      </c>
      <c r="BE211" s="29">
        <f t="shared" si="34"/>
        <v>0</v>
      </c>
      <c r="BF211" s="29">
        <f t="shared" si="35"/>
        <v>0</v>
      </c>
      <c r="BG211" s="29">
        <f t="shared" si="36"/>
        <v>0</v>
      </c>
      <c r="BH211" s="29">
        <f t="shared" si="37"/>
        <v>0</v>
      </c>
      <c r="BI211" s="29">
        <f t="shared" si="38"/>
        <v>0</v>
      </c>
      <c r="BJ211" s="17" t="s">
        <v>8</v>
      </c>
      <c r="BK211" s="29">
        <f t="shared" si="39"/>
        <v>0</v>
      </c>
      <c r="BL211" s="17" t="s">
        <v>253</v>
      </c>
      <c r="BM211" s="28" t="s">
        <v>982</v>
      </c>
    </row>
    <row r="212" spans="2:65" s="1" customFormat="1" ht="16.5" customHeight="1" x14ac:dyDescent="0.2">
      <c r="B212" s="50"/>
      <c r="C212" s="169" t="s">
        <v>620</v>
      </c>
      <c r="D212" s="169" t="s">
        <v>643</v>
      </c>
      <c r="E212" s="170" t="s">
        <v>2216</v>
      </c>
      <c r="F212" s="171" t="s">
        <v>2217</v>
      </c>
      <c r="G212" s="172" t="s">
        <v>274</v>
      </c>
      <c r="H212" s="173">
        <v>165</v>
      </c>
      <c r="I212" s="34"/>
      <c r="J212" s="174">
        <f t="shared" si="30"/>
        <v>0</v>
      </c>
      <c r="K212" s="171" t="s">
        <v>1</v>
      </c>
      <c r="L212" s="175"/>
      <c r="M212" s="176" t="s">
        <v>1</v>
      </c>
      <c r="N212" s="177" t="s">
        <v>42</v>
      </c>
      <c r="P212" s="151">
        <f t="shared" si="31"/>
        <v>0</v>
      </c>
      <c r="Q212" s="151">
        <v>0</v>
      </c>
      <c r="R212" s="151">
        <f t="shared" si="32"/>
        <v>0</v>
      </c>
      <c r="S212" s="151">
        <v>0</v>
      </c>
      <c r="T212" s="152">
        <f t="shared" si="33"/>
        <v>0</v>
      </c>
      <c r="AR212" s="28" t="s">
        <v>302</v>
      </c>
      <c r="AT212" s="28" t="s">
        <v>643</v>
      </c>
      <c r="AU212" s="28" t="s">
        <v>263</v>
      </c>
      <c r="AY212" s="17" t="s">
        <v>246</v>
      </c>
      <c r="BE212" s="29">
        <f t="shared" si="34"/>
        <v>0</v>
      </c>
      <c r="BF212" s="29">
        <f t="shared" si="35"/>
        <v>0</v>
      </c>
      <c r="BG212" s="29">
        <f t="shared" si="36"/>
        <v>0</v>
      </c>
      <c r="BH212" s="29">
        <f t="shared" si="37"/>
        <v>0</v>
      </c>
      <c r="BI212" s="29">
        <f t="shared" si="38"/>
        <v>0</v>
      </c>
      <c r="BJ212" s="17" t="s">
        <v>8</v>
      </c>
      <c r="BK212" s="29">
        <f t="shared" si="39"/>
        <v>0</v>
      </c>
      <c r="BL212" s="17" t="s">
        <v>253</v>
      </c>
      <c r="BM212" s="28" t="s">
        <v>992</v>
      </c>
    </row>
    <row r="213" spans="2:65" s="1" customFormat="1" ht="16.5" customHeight="1" x14ac:dyDescent="0.2">
      <c r="B213" s="50"/>
      <c r="C213" s="169" t="s">
        <v>624</v>
      </c>
      <c r="D213" s="169" t="s">
        <v>643</v>
      </c>
      <c r="E213" s="170" t="s">
        <v>2218</v>
      </c>
      <c r="F213" s="171" t="s">
        <v>2219</v>
      </c>
      <c r="G213" s="172" t="s">
        <v>1809</v>
      </c>
      <c r="H213" s="173">
        <v>3</v>
      </c>
      <c r="I213" s="34"/>
      <c r="J213" s="174">
        <f t="shared" si="30"/>
        <v>0</v>
      </c>
      <c r="K213" s="171" t="s">
        <v>1</v>
      </c>
      <c r="L213" s="175"/>
      <c r="M213" s="176" t="s">
        <v>1</v>
      </c>
      <c r="N213" s="177" t="s">
        <v>42</v>
      </c>
      <c r="P213" s="151">
        <f t="shared" si="31"/>
        <v>0</v>
      </c>
      <c r="Q213" s="151">
        <v>0</v>
      </c>
      <c r="R213" s="151">
        <f t="shared" si="32"/>
        <v>0</v>
      </c>
      <c r="S213" s="151">
        <v>0</v>
      </c>
      <c r="T213" s="152">
        <f t="shared" si="33"/>
        <v>0</v>
      </c>
      <c r="AR213" s="28" t="s">
        <v>302</v>
      </c>
      <c r="AT213" s="28" t="s">
        <v>643</v>
      </c>
      <c r="AU213" s="28" t="s">
        <v>263</v>
      </c>
      <c r="AY213" s="17" t="s">
        <v>246</v>
      </c>
      <c r="BE213" s="29">
        <f t="shared" si="34"/>
        <v>0</v>
      </c>
      <c r="BF213" s="29">
        <f t="shared" si="35"/>
        <v>0</v>
      </c>
      <c r="BG213" s="29">
        <f t="shared" si="36"/>
        <v>0</v>
      </c>
      <c r="BH213" s="29">
        <f t="shared" si="37"/>
        <v>0</v>
      </c>
      <c r="BI213" s="29">
        <f t="shared" si="38"/>
        <v>0</v>
      </c>
      <c r="BJ213" s="17" t="s">
        <v>8</v>
      </c>
      <c r="BK213" s="29">
        <f t="shared" si="39"/>
        <v>0</v>
      </c>
      <c r="BL213" s="17" t="s">
        <v>253</v>
      </c>
      <c r="BM213" s="28" t="s">
        <v>1002</v>
      </c>
    </row>
    <row r="214" spans="2:65" s="1" customFormat="1" ht="16.5" customHeight="1" x14ac:dyDescent="0.2">
      <c r="B214" s="50"/>
      <c r="C214" s="169" t="s">
        <v>628</v>
      </c>
      <c r="D214" s="169" t="s">
        <v>643</v>
      </c>
      <c r="E214" s="170" t="s">
        <v>2220</v>
      </c>
      <c r="F214" s="171" t="s">
        <v>2221</v>
      </c>
      <c r="G214" s="172" t="s">
        <v>1809</v>
      </c>
      <c r="H214" s="173">
        <v>3</v>
      </c>
      <c r="I214" s="34"/>
      <c r="J214" s="174">
        <f t="shared" si="30"/>
        <v>0</v>
      </c>
      <c r="K214" s="171" t="s">
        <v>1</v>
      </c>
      <c r="L214" s="175"/>
      <c r="M214" s="176" t="s">
        <v>1</v>
      </c>
      <c r="N214" s="177" t="s">
        <v>42</v>
      </c>
      <c r="P214" s="151">
        <f t="shared" si="31"/>
        <v>0</v>
      </c>
      <c r="Q214" s="151">
        <v>0</v>
      </c>
      <c r="R214" s="151">
        <f t="shared" si="32"/>
        <v>0</v>
      </c>
      <c r="S214" s="151">
        <v>0</v>
      </c>
      <c r="T214" s="152">
        <f t="shared" si="33"/>
        <v>0</v>
      </c>
      <c r="AR214" s="28" t="s">
        <v>302</v>
      </c>
      <c r="AT214" s="28" t="s">
        <v>643</v>
      </c>
      <c r="AU214" s="28" t="s">
        <v>263</v>
      </c>
      <c r="AY214" s="17" t="s">
        <v>246</v>
      </c>
      <c r="BE214" s="29">
        <f t="shared" si="34"/>
        <v>0</v>
      </c>
      <c r="BF214" s="29">
        <f t="shared" si="35"/>
        <v>0</v>
      </c>
      <c r="BG214" s="29">
        <f t="shared" si="36"/>
        <v>0</v>
      </c>
      <c r="BH214" s="29">
        <f t="shared" si="37"/>
        <v>0</v>
      </c>
      <c r="BI214" s="29">
        <f t="shared" si="38"/>
        <v>0</v>
      </c>
      <c r="BJ214" s="17" t="s">
        <v>8</v>
      </c>
      <c r="BK214" s="29">
        <f t="shared" si="39"/>
        <v>0</v>
      </c>
      <c r="BL214" s="17" t="s">
        <v>253</v>
      </c>
      <c r="BM214" s="28" t="s">
        <v>1015</v>
      </c>
    </row>
    <row r="215" spans="2:65" s="1" customFormat="1" ht="16.5" customHeight="1" x14ac:dyDescent="0.2">
      <c r="B215" s="50"/>
      <c r="C215" s="169" t="s">
        <v>633</v>
      </c>
      <c r="D215" s="169" t="s">
        <v>643</v>
      </c>
      <c r="E215" s="170" t="s">
        <v>2222</v>
      </c>
      <c r="F215" s="171" t="s">
        <v>2223</v>
      </c>
      <c r="G215" s="172" t="s">
        <v>1809</v>
      </c>
      <c r="H215" s="173">
        <v>55</v>
      </c>
      <c r="I215" s="34"/>
      <c r="J215" s="174">
        <f t="shared" si="30"/>
        <v>0</v>
      </c>
      <c r="K215" s="171" t="s">
        <v>1</v>
      </c>
      <c r="L215" s="175"/>
      <c r="M215" s="176" t="s">
        <v>1</v>
      </c>
      <c r="N215" s="177" t="s">
        <v>42</v>
      </c>
      <c r="P215" s="151">
        <f t="shared" si="31"/>
        <v>0</v>
      </c>
      <c r="Q215" s="151">
        <v>0</v>
      </c>
      <c r="R215" s="151">
        <f t="shared" si="32"/>
        <v>0</v>
      </c>
      <c r="S215" s="151">
        <v>0</v>
      </c>
      <c r="T215" s="152">
        <f t="shared" si="33"/>
        <v>0</v>
      </c>
      <c r="AR215" s="28" t="s">
        <v>302</v>
      </c>
      <c r="AT215" s="28" t="s">
        <v>643</v>
      </c>
      <c r="AU215" s="28" t="s">
        <v>263</v>
      </c>
      <c r="AY215" s="17" t="s">
        <v>246</v>
      </c>
      <c r="BE215" s="29">
        <f t="shared" si="34"/>
        <v>0</v>
      </c>
      <c r="BF215" s="29">
        <f t="shared" si="35"/>
        <v>0</v>
      </c>
      <c r="BG215" s="29">
        <f t="shared" si="36"/>
        <v>0</v>
      </c>
      <c r="BH215" s="29">
        <f t="shared" si="37"/>
        <v>0</v>
      </c>
      <c r="BI215" s="29">
        <f t="shared" si="38"/>
        <v>0</v>
      </c>
      <c r="BJ215" s="17" t="s">
        <v>8</v>
      </c>
      <c r="BK215" s="29">
        <f t="shared" si="39"/>
        <v>0</v>
      </c>
      <c r="BL215" s="17" t="s">
        <v>253</v>
      </c>
      <c r="BM215" s="28" t="s">
        <v>1023</v>
      </c>
    </row>
    <row r="216" spans="2:65" s="11" customFormat="1" ht="22.9" customHeight="1" x14ac:dyDescent="0.2">
      <c r="B216" s="135"/>
      <c r="D216" s="24" t="s">
        <v>76</v>
      </c>
      <c r="E216" s="141" t="s">
        <v>2224</v>
      </c>
      <c r="F216" s="141" t="s">
        <v>2089</v>
      </c>
      <c r="J216" s="142">
        <f>BK216</f>
        <v>0</v>
      </c>
      <c r="L216" s="135"/>
      <c r="M216" s="138"/>
      <c r="P216" s="139">
        <f>P217</f>
        <v>0</v>
      </c>
      <c r="R216" s="139">
        <f>R217</f>
        <v>0</v>
      </c>
      <c r="T216" s="140">
        <f>T217</f>
        <v>0</v>
      </c>
      <c r="AR216" s="24" t="s">
        <v>263</v>
      </c>
      <c r="AT216" s="25" t="s">
        <v>76</v>
      </c>
      <c r="AU216" s="25" t="s">
        <v>8</v>
      </c>
      <c r="AY216" s="24" t="s">
        <v>246</v>
      </c>
      <c r="BK216" s="26">
        <f>BK217</f>
        <v>0</v>
      </c>
    </row>
    <row r="217" spans="2:65" s="1" customFormat="1" ht="16.5" customHeight="1" x14ac:dyDescent="0.2">
      <c r="B217" s="50"/>
      <c r="C217" s="169" t="s">
        <v>637</v>
      </c>
      <c r="D217" s="169" t="s">
        <v>643</v>
      </c>
      <c r="E217" s="170" t="s">
        <v>2225</v>
      </c>
      <c r="F217" s="171" t="s">
        <v>2226</v>
      </c>
      <c r="G217" s="172" t="s">
        <v>1611</v>
      </c>
      <c r="H217" s="173">
        <v>1</v>
      </c>
      <c r="I217" s="34"/>
      <c r="J217" s="174">
        <f>ROUND(I217*H217,0)</f>
        <v>0</v>
      </c>
      <c r="K217" s="171" t="s">
        <v>1</v>
      </c>
      <c r="L217" s="175"/>
      <c r="M217" s="176" t="s">
        <v>1</v>
      </c>
      <c r="N217" s="177" t="s">
        <v>42</v>
      </c>
      <c r="P217" s="151">
        <f>O217*H217</f>
        <v>0</v>
      </c>
      <c r="Q217" s="151">
        <v>0</v>
      </c>
      <c r="R217" s="151">
        <f>Q217*H217</f>
        <v>0</v>
      </c>
      <c r="S217" s="151">
        <v>0</v>
      </c>
      <c r="T217" s="152">
        <f>S217*H217</f>
        <v>0</v>
      </c>
      <c r="AR217" s="28" t="s">
        <v>1729</v>
      </c>
      <c r="AT217" s="28" t="s">
        <v>643</v>
      </c>
      <c r="AU217" s="28" t="s">
        <v>86</v>
      </c>
      <c r="AY217" s="17" t="s">
        <v>246</v>
      </c>
      <c r="BE217" s="29">
        <f>IF(N217="základní",J217,0)</f>
        <v>0</v>
      </c>
      <c r="BF217" s="29">
        <f>IF(N217="snížená",J217,0)</f>
        <v>0</v>
      </c>
      <c r="BG217" s="29">
        <f>IF(N217="zákl. přenesená",J217,0)</f>
        <v>0</v>
      </c>
      <c r="BH217" s="29">
        <f>IF(N217="sníž. přenesená",J217,0)</f>
        <v>0</v>
      </c>
      <c r="BI217" s="29">
        <f>IF(N217="nulová",J217,0)</f>
        <v>0</v>
      </c>
      <c r="BJ217" s="17" t="s">
        <v>8</v>
      </c>
      <c r="BK217" s="29">
        <f>ROUND(I217*H217,0)</f>
        <v>0</v>
      </c>
      <c r="BL217" s="17" t="s">
        <v>637</v>
      </c>
      <c r="BM217" s="28" t="s">
        <v>2227</v>
      </c>
    </row>
    <row r="218" spans="2:65" s="11" customFormat="1" ht="22.9" customHeight="1" x14ac:dyDescent="0.2">
      <c r="B218" s="135"/>
      <c r="D218" s="24" t="s">
        <v>76</v>
      </c>
      <c r="E218" s="141" t="s">
        <v>2228</v>
      </c>
      <c r="F218" s="141" t="s">
        <v>2089</v>
      </c>
      <c r="J218" s="142">
        <f>BK218</f>
        <v>0</v>
      </c>
      <c r="L218" s="135"/>
      <c r="M218" s="138"/>
      <c r="P218" s="139">
        <f>P219</f>
        <v>0</v>
      </c>
      <c r="R218" s="139">
        <f>R219</f>
        <v>0</v>
      </c>
      <c r="T218" s="140">
        <f>T219</f>
        <v>0</v>
      </c>
      <c r="AR218" s="24" t="s">
        <v>263</v>
      </c>
      <c r="AT218" s="25" t="s">
        <v>76</v>
      </c>
      <c r="AU218" s="25" t="s">
        <v>8</v>
      </c>
      <c r="AY218" s="24" t="s">
        <v>246</v>
      </c>
      <c r="BK218" s="26">
        <f>BK219</f>
        <v>0</v>
      </c>
    </row>
    <row r="219" spans="2:65" s="1" customFormat="1" ht="16.5" customHeight="1" x14ac:dyDescent="0.2">
      <c r="B219" s="50"/>
      <c r="C219" s="169" t="s">
        <v>642</v>
      </c>
      <c r="D219" s="169" t="s">
        <v>643</v>
      </c>
      <c r="E219" s="170" t="s">
        <v>2229</v>
      </c>
      <c r="F219" s="171" t="s">
        <v>2230</v>
      </c>
      <c r="G219" s="172" t="s">
        <v>1611</v>
      </c>
      <c r="H219" s="173">
        <v>1</v>
      </c>
      <c r="I219" s="34"/>
      <c r="J219" s="174">
        <f>ROUND(I219*H219,0)</f>
        <v>0</v>
      </c>
      <c r="K219" s="171" t="s">
        <v>1</v>
      </c>
      <c r="L219" s="175"/>
      <c r="M219" s="176" t="s">
        <v>1</v>
      </c>
      <c r="N219" s="177" t="s">
        <v>42</v>
      </c>
      <c r="P219" s="151">
        <f>O219*H219</f>
        <v>0</v>
      </c>
      <c r="Q219" s="151">
        <v>0</v>
      </c>
      <c r="R219" s="151">
        <f>Q219*H219</f>
        <v>0</v>
      </c>
      <c r="S219" s="151">
        <v>0</v>
      </c>
      <c r="T219" s="152">
        <f>S219*H219</f>
        <v>0</v>
      </c>
      <c r="AR219" s="28" t="s">
        <v>1729</v>
      </c>
      <c r="AT219" s="28" t="s">
        <v>643</v>
      </c>
      <c r="AU219" s="28" t="s">
        <v>86</v>
      </c>
      <c r="AY219" s="17" t="s">
        <v>246</v>
      </c>
      <c r="BE219" s="29">
        <f>IF(N219="základní",J219,0)</f>
        <v>0</v>
      </c>
      <c r="BF219" s="29">
        <f>IF(N219="snížená",J219,0)</f>
        <v>0</v>
      </c>
      <c r="BG219" s="29">
        <f>IF(N219="zákl. přenesená",J219,0)</f>
        <v>0</v>
      </c>
      <c r="BH219" s="29">
        <f>IF(N219="sníž. přenesená",J219,0)</f>
        <v>0</v>
      </c>
      <c r="BI219" s="29">
        <f>IF(N219="nulová",J219,0)</f>
        <v>0</v>
      </c>
      <c r="BJ219" s="17" t="s">
        <v>8</v>
      </c>
      <c r="BK219" s="29">
        <f>ROUND(I219*H219,0)</f>
        <v>0</v>
      </c>
      <c r="BL219" s="17" t="s">
        <v>637</v>
      </c>
      <c r="BM219" s="28" t="s">
        <v>2231</v>
      </c>
    </row>
    <row r="220" spans="2:65" s="11" customFormat="1" ht="22.9" customHeight="1" x14ac:dyDescent="0.2">
      <c r="B220" s="135"/>
      <c r="D220" s="24" t="s">
        <v>76</v>
      </c>
      <c r="E220" s="141" t="s">
        <v>2232</v>
      </c>
      <c r="F220" s="141" t="s">
        <v>2089</v>
      </c>
      <c r="J220" s="142">
        <f>BK220</f>
        <v>0</v>
      </c>
      <c r="L220" s="135"/>
      <c r="M220" s="138"/>
      <c r="P220" s="139">
        <f>P221</f>
        <v>0</v>
      </c>
      <c r="R220" s="139">
        <f>R221</f>
        <v>0</v>
      </c>
      <c r="T220" s="140">
        <f>T221</f>
        <v>0</v>
      </c>
      <c r="AR220" s="24" t="s">
        <v>263</v>
      </c>
      <c r="AT220" s="25" t="s">
        <v>76</v>
      </c>
      <c r="AU220" s="25" t="s">
        <v>8</v>
      </c>
      <c r="AY220" s="24" t="s">
        <v>246</v>
      </c>
      <c r="BK220" s="26">
        <f>BK221</f>
        <v>0</v>
      </c>
    </row>
    <row r="221" spans="2:65" s="11" customFormat="1" ht="20.85" customHeight="1" x14ac:dyDescent="0.2">
      <c r="B221" s="135"/>
      <c r="D221" s="24" t="s">
        <v>76</v>
      </c>
      <c r="E221" s="141" t="s">
        <v>2192</v>
      </c>
      <c r="F221" s="141" t="s">
        <v>2193</v>
      </c>
      <c r="J221" s="142">
        <f>BK221</f>
        <v>0</v>
      </c>
      <c r="L221" s="135"/>
      <c r="M221" s="138"/>
      <c r="P221" s="139">
        <f>P222</f>
        <v>0</v>
      </c>
      <c r="R221" s="139">
        <f>R222</f>
        <v>0</v>
      </c>
      <c r="T221" s="140">
        <f>T222</f>
        <v>0</v>
      </c>
      <c r="AR221" s="24" t="s">
        <v>8</v>
      </c>
      <c r="AT221" s="25" t="s">
        <v>76</v>
      </c>
      <c r="AU221" s="25" t="s">
        <v>86</v>
      </c>
      <c r="AY221" s="24" t="s">
        <v>246</v>
      </c>
      <c r="BK221" s="26">
        <f>BK222</f>
        <v>0</v>
      </c>
    </row>
    <row r="222" spans="2:65" s="1" customFormat="1" ht="16.5" customHeight="1" x14ac:dyDescent="0.2">
      <c r="B222" s="50"/>
      <c r="C222" s="169" t="s">
        <v>647</v>
      </c>
      <c r="D222" s="169" t="s">
        <v>643</v>
      </c>
      <c r="E222" s="170" t="s">
        <v>2233</v>
      </c>
      <c r="F222" s="171" t="s">
        <v>2234</v>
      </c>
      <c r="G222" s="172" t="s">
        <v>1090</v>
      </c>
      <c r="H222" s="173">
        <v>17.600000000000001</v>
      </c>
      <c r="I222" s="34"/>
      <c r="J222" s="174">
        <f>ROUND(I222*H222,0)</f>
        <v>0</v>
      </c>
      <c r="K222" s="171" t="s">
        <v>1</v>
      </c>
      <c r="L222" s="175"/>
      <c r="M222" s="176" t="s">
        <v>1</v>
      </c>
      <c r="N222" s="177" t="s">
        <v>42</v>
      </c>
      <c r="P222" s="151">
        <f>O222*H222</f>
        <v>0</v>
      </c>
      <c r="Q222" s="151">
        <v>0</v>
      </c>
      <c r="R222" s="151">
        <f>Q222*H222</f>
        <v>0</v>
      </c>
      <c r="S222" s="151">
        <v>0</v>
      </c>
      <c r="T222" s="152">
        <f>S222*H222</f>
        <v>0</v>
      </c>
      <c r="AR222" s="28" t="s">
        <v>302</v>
      </c>
      <c r="AT222" s="28" t="s">
        <v>643</v>
      </c>
      <c r="AU222" s="28" t="s">
        <v>263</v>
      </c>
      <c r="AY222" s="17" t="s">
        <v>246</v>
      </c>
      <c r="BE222" s="29">
        <f>IF(N222="základní",J222,0)</f>
        <v>0</v>
      </c>
      <c r="BF222" s="29">
        <f>IF(N222="snížená",J222,0)</f>
        <v>0</v>
      </c>
      <c r="BG222" s="29">
        <f>IF(N222="zákl. přenesená",J222,0)</f>
        <v>0</v>
      </c>
      <c r="BH222" s="29">
        <f>IF(N222="sníž. přenesená",J222,0)</f>
        <v>0</v>
      </c>
      <c r="BI222" s="29">
        <f>IF(N222="nulová",J222,0)</f>
        <v>0</v>
      </c>
      <c r="BJ222" s="17" t="s">
        <v>8</v>
      </c>
      <c r="BK222" s="29">
        <f>ROUND(I222*H222,0)</f>
        <v>0</v>
      </c>
      <c r="BL222" s="17" t="s">
        <v>253</v>
      </c>
      <c r="BM222" s="28" t="s">
        <v>1031</v>
      </c>
    </row>
    <row r="223" spans="2:65" s="11" customFormat="1" ht="22.9" customHeight="1" x14ac:dyDescent="0.2">
      <c r="B223" s="135"/>
      <c r="D223" s="24" t="s">
        <v>76</v>
      </c>
      <c r="E223" s="141" t="s">
        <v>2235</v>
      </c>
      <c r="F223" s="141" t="s">
        <v>2089</v>
      </c>
      <c r="J223" s="142">
        <f>BK223</f>
        <v>0</v>
      </c>
      <c r="L223" s="135"/>
      <c r="M223" s="138"/>
      <c r="P223" s="139">
        <f>P224+P246+P263+P267+P273+P279+P287+P293</f>
        <v>0</v>
      </c>
      <c r="R223" s="139">
        <f>R224+R246+R263+R267+R273+R279+R287+R293</f>
        <v>0</v>
      </c>
      <c r="T223" s="140">
        <f>T224+T246+T263+T267+T273+T279+T287+T293</f>
        <v>0</v>
      </c>
      <c r="AR223" s="24" t="s">
        <v>263</v>
      </c>
      <c r="AT223" s="25" t="s">
        <v>76</v>
      </c>
      <c r="AU223" s="25" t="s">
        <v>8</v>
      </c>
      <c r="AY223" s="24" t="s">
        <v>246</v>
      </c>
      <c r="BK223" s="26">
        <f>BK224+BK246+BK263+BK267+BK273+BK279+BK287+BK293</f>
        <v>0</v>
      </c>
    </row>
    <row r="224" spans="2:65" s="11" customFormat="1" ht="20.85" customHeight="1" x14ac:dyDescent="0.2">
      <c r="B224" s="135"/>
      <c r="D224" s="24" t="s">
        <v>76</v>
      </c>
      <c r="E224" s="141" t="s">
        <v>2010</v>
      </c>
      <c r="F224" s="141" t="s">
        <v>2090</v>
      </c>
      <c r="J224" s="142">
        <f>BK224</f>
        <v>0</v>
      </c>
      <c r="L224" s="135"/>
      <c r="M224" s="138"/>
      <c r="P224" s="139">
        <f>SUM(P225:P245)</f>
        <v>0</v>
      </c>
      <c r="R224" s="139">
        <f>SUM(R225:R245)</f>
        <v>0</v>
      </c>
      <c r="T224" s="140">
        <f>SUM(T225:T245)</f>
        <v>0</v>
      </c>
      <c r="AR224" s="24" t="s">
        <v>8</v>
      </c>
      <c r="AT224" s="25" t="s">
        <v>76</v>
      </c>
      <c r="AU224" s="25" t="s">
        <v>86</v>
      </c>
      <c r="AY224" s="24" t="s">
        <v>246</v>
      </c>
      <c r="BK224" s="26">
        <f>SUM(BK225:BK245)</f>
        <v>0</v>
      </c>
    </row>
    <row r="225" spans="2:65" s="1" customFormat="1" ht="16.5" customHeight="1" x14ac:dyDescent="0.2">
      <c r="B225" s="50"/>
      <c r="C225" s="169" t="s">
        <v>652</v>
      </c>
      <c r="D225" s="169" t="s">
        <v>643</v>
      </c>
      <c r="E225" s="170" t="s">
        <v>2236</v>
      </c>
      <c r="F225" s="171" t="s">
        <v>2092</v>
      </c>
      <c r="G225" s="172" t="s">
        <v>274</v>
      </c>
      <c r="H225" s="173">
        <v>35</v>
      </c>
      <c r="I225" s="34"/>
      <c r="J225" s="174">
        <f t="shared" ref="J225:J245" si="40">ROUND(I225*H225,0)</f>
        <v>0</v>
      </c>
      <c r="K225" s="171" t="s">
        <v>1</v>
      </c>
      <c r="L225" s="175"/>
      <c r="M225" s="176" t="s">
        <v>1</v>
      </c>
      <c r="N225" s="177" t="s">
        <v>42</v>
      </c>
      <c r="P225" s="151">
        <f t="shared" ref="P225:P245" si="41">O225*H225</f>
        <v>0</v>
      </c>
      <c r="Q225" s="151">
        <v>0</v>
      </c>
      <c r="R225" s="151">
        <f t="shared" ref="R225:R245" si="42">Q225*H225</f>
        <v>0</v>
      </c>
      <c r="S225" s="151">
        <v>0</v>
      </c>
      <c r="T225" s="152">
        <f t="shared" ref="T225:T245" si="43">S225*H225</f>
        <v>0</v>
      </c>
      <c r="AR225" s="28" t="s">
        <v>302</v>
      </c>
      <c r="AT225" s="28" t="s">
        <v>643</v>
      </c>
      <c r="AU225" s="28" t="s">
        <v>263</v>
      </c>
      <c r="AY225" s="17" t="s">
        <v>246</v>
      </c>
      <c r="BE225" s="29">
        <f t="shared" ref="BE225:BE245" si="44">IF(N225="základní",J225,0)</f>
        <v>0</v>
      </c>
      <c r="BF225" s="29">
        <f t="shared" ref="BF225:BF245" si="45">IF(N225="snížená",J225,0)</f>
        <v>0</v>
      </c>
      <c r="BG225" s="29">
        <f t="shared" ref="BG225:BG245" si="46">IF(N225="zákl. přenesená",J225,0)</f>
        <v>0</v>
      </c>
      <c r="BH225" s="29">
        <f t="shared" ref="BH225:BH245" si="47">IF(N225="sníž. přenesená",J225,0)</f>
        <v>0</v>
      </c>
      <c r="BI225" s="29">
        <f t="shared" ref="BI225:BI245" si="48">IF(N225="nulová",J225,0)</f>
        <v>0</v>
      </c>
      <c r="BJ225" s="17" t="s">
        <v>8</v>
      </c>
      <c r="BK225" s="29">
        <f t="shared" ref="BK225:BK245" si="49">ROUND(I225*H225,0)</f>
        <v>0</v>
      </c>
      <c r="BL225" s="17" t="s">
        <v>253</v>
      </c>
      <c r="BM225" s="28" t="s">
        <v>1041</v>
      </c>
    </row>
    <row r="226" spans="2:65" s="1" customFormat="1" ht="16.5" customHeight="1" x14ac:dyDescent="0.2">
      <c r="B226" s="50"/>
      <c r="C226" s="169" t="s">
        <v>658</v>
      </c>
      <c r="D226" s="169" t="s">
        <v>643</v>
      </c>
      <c r="E226" s="170" t="s">
        <v>2237</v>
      </c>
      <c r="F226" s="171" t="s">
        <v>2094</v>
      </c>
      <c r="G226" s="172" t="s">
        <v>274</v>
      </c>
      <c r="H226" s="173">
        <v>18</v>
      </c>
      <c r="I226" s="34"/>
      <c r="J226" s="174">
        <f t="shared" si="40"/>
        <v>0</v>
      </c>
      <c r="K226" s="171" t="s">
        <v>1</v>
      </c>
      <c r="L226" s="175"/>
      <c r="M226" s="176" t="s">
        <v>1</v>
      </c>
      <c r="N226" s="177" t="s">
        <v>42</v>
      </c>
      <c r="P226" s="151">
        <f t="shared" si="41"/>
        <v>0</v>
      </c>
      <c r="Q226" s="151">
        <v>0</v>
      </c>
      <c r="R226" s="151">
        <f t="shared" si="42"/>
        <v>0</v>
      </c>
      <c r="S226" s="151">
        <v>0</v>
      </c>
      <c r="T226" s="152">
        <f t="shared" si="43"/>
        <v>0</v>
      </c>
      <c r="AR226" s="28" t="s">
        <v>302</v>
      </c>
      <c r="AT226" s="28" t="s">
        <v>643</v>
      </c>
      <c r="AU226" s="28" t="s">
        <v>263</v>
      </c>
      <c r="AY226" s="17" t="s">
        <v>246</v>
      </c>
      <c r="BE226" s="29">
        <f t="shared" si="44"/>
        <v>0</v>
      </c>
      <c r="BF226" s="29">
        <f t="shared" si="45"/>
        <v>0</v>
      </c>
      <c r="BG226" s="29">
        <f t="shared" si="46"/>
        <v>0</v>
      </c>
      <c r="BH226" s="29">
        <f t="shared" si="47"/>
        <v>0</v>
      </c>
      <c r="BI226" s="29">
        <f t="shared" si="48"/>
        <v>0</v>
      </c>
      <c r="BJ226" s="17" t="s">
        <v>8</v>
      </c>
      <c r="BK226" s="29">
        <f t="shared" si="49"/>
        <v>0</v>
      </c>
      <c r="BL226" s="17" t="s">
        <v>253</v>
      </c>
      <c r="BM226" s="28" t="s">
        <v>1051</v>
      </c>
    </row>
    <row r="227" spans="2:65" s="1" customFormat="1" ht="16.5" customHeight="1" x14ac:dyDescent="0.2">
      <c r="B227" s="50"/>
      <c r="C227" s="169" t="s">
        <v>664</v>
      </c>
      <c r="D227" s="169" t="s">
        <v>643</v>
      </c>
      <c r="E227" s="170" t="s">
        <v>2238</v>
      </c>
      <c r="F227" s="171" t="s">
        <v>2096</v>
      </c>
      <c r="G227" s="172" t="s">
        <v>274</v>
      </c>
      <c r="H227" s="173">
        <v>120</v>
      </c>
      <c r="I227" s="34"/>
      <c r="J227" s="174">
        <f t="shared" si="40"/>
        <v>0</v>
      </c>
      <c r="K227" s="171" t="s">
        <v>1</v>
      </c>
      <c r="L227" s="175"/>
      <c r="M227" s="176" t="s">
        <v>1</v>
      </c>
      <c r="N227" s="177" t="s">
        <v>42</v>
      </c>
      <c r="P227" s="151">
        <f t="shared" si="41"/>
        <v>0</v>
      </c>
      <c r="Q227" s="151">
        <v>0</v>
      </c>
      <c r="R227" s="151">
        <f t="shared" si="42"/>
        <v>0</v>
      </c>
      <c r="S227" s="151">
        <v>0</v>
      </c>
      <c r="T227" s="152">
        <f t="shared" si="43"/>
        <v>0</v>
      </c>
      <c r="AR227" s="28" t="s">
        <v>302</v>
      </c>
      <c r="AT227" s="28" t="s">
        <v>643</v>
      </c>
      <c r="AU227" s="28" t="s">
        <v>263</v>
      </c>
      <c r="AY227" s="17" t="s">
        <v>246</v>
      </c>
      <c r="BE227" s="29">
        <f t="shared" si="44"/>
        <v>0</v>
      </c>
      <c r="BF227" s="29">
        <f t="shared" si="45"/>
        <v>0</v>
      </c>
      <c r="BG227" s="29">
        <f t="shared" si="46"/>
        <v>0</v>
      </c>
      <c r="BH227" s="29">
        <f t="shared" si="47"/>
        <v>0</v>
      </c>
      <c r="BI227" s="29">
        <f t="shared" si="48"/>
        <v>0</v>
      </c>
      <c r="BJ227" s="17" t="s">
        <v>8</v>
      </c>
      <c r="BK227" s="29">
        <f t="shared" si="49"/>
        <v>0</v>
      </c>
      <c r="BL227" s="17" t="s">
        <v>253</v>
      </c>
      <c r="BM227" s="28" t="s">
        <v>1063</v>
      </c>
    </row>
    <row r="228" spans="2:65" s="1" customFormat="1" ht="16.5" customHeight="1" x14ac:dyDescent="0.2">
      <c r="B228" s="50"/>
      <c r="C228" s="169" t="s">
        <v>668</v>
      </c>
      <c r="D228" s="169" t="s">
        <v>643</v>
      </c>
      <c r="E228" s="170" t="s">
        <v>2239</v>
      </c>
      <c r="F228" s="171" t="s">
        <v>2098</v>
      </c>
      <c r="G228" s="172" t="s">
        <v>274</v>
      </c>
      <c r="H228" s="173">
        <v>30</v>
      </c>
      <c r="I228" s="34"/>
      <c r="J228" s="174">
        <f t="shared" si="40"/>
        <v>0</v>
      </c>
      <c r="K228" s="171" t="s">
        <v>1</v>
      </c>
      <c r="L228" s="175"/>
      <c r="M228" s="176" t="s">
        <v>1</v>
      </c>
      <c r="N228" s="177" t="s">
        <v>42</v>
      </c>
      <c r="P228" s="151">
        <f t="shared" si="41"/>
        <v>0</v>
      </c>
      <c r="Q228" s="151">
        <v>0</v>
      </c>
      <c r="R228" s="151">
        <f t="shared" si="42"/>
        <v>0</v>
      </c>
      <c r="S228" s="151">
        <v>0</v>
      </c>
      <c r="T228" s="152">
        <f t="shared" si="43"/>
        <v>0</v>
      </c>
      <c r="AR228" s="28" t="s">
        <v>302</v>
      </c>
      <c r="AT228" s="28" t="s">
        <v>643</v>
      </c>
      <c r="AU228" s="28" t="s">
        <v>263</v>
      </c>
      <c r="AY228" s="17" t="s">
        <v>246</v>
      </c>
      <c r="BE228" s="29">
        <f t="shared" si="44"/>
        <v>0</v>
      </c>
      <c r="BF228" s="29">
        <f t="shared" si="45"/>
        <v>0</v>
      </c>
      <c r="BG228" s="29">
        <f t="shared" si="46"/>
        <v>0</v>
      </c>
      <c r="BH228" s="29">
        <f t="shared" si="47"/>
        <v>0</v>
      </c>
      <c r="BI228" s="29">
        <f t="shared" si="48"/>
        <v>0</v>
      </c>
      <c r="BJ228" s="17" t="s">
        <v>8</v>
      </c>
      <c r="BK228" s="29">
        <f t="shared" si="49"/>
        <v>0</v>
      </c>
      <c r="BL228" s="17" t="s">
        <v>253</v>
      </c>
      <c r="BM228" s="28" t="s">
        <v>1073</v>
      </c>
    </row>
    <row r="229" spans="2:65" s="1" customFormat="1" ht="16.5" customHeight="1" x14ac:dyDescent="0.2">
      <c r="B229" s="50"/>
      <c r="C229" s="169" t="s">
        <v>676</v>
      </c>
      <c r="D229" s="169" t="s">
        <v>643</v>
      </c>
      <c r="E229" s="170" t="s">
        <v>2240</v>
      </c>
      <c r="F229" s="171" t="s">
        <v>2100</v>
      </c>
      <c r="G229" s="172" t="s">
        <v>274</v>
      </c>
      <c r="H229" s="173">
        <v>6</v>
      </c>
      <c r="I229" s="34"/>
      <c r="J229" s="174">
        <f t="shared" si="40"/>
        <v>0</v>
      </c>
      <c r="K229" s="171" t="s">
        <v>1</v>
      </c>
      <c r="L229" s="175"/>
      <c r="M229" s="176" t="s">
        <v>1</v>
      </c>
      <c r="N229" s="177" t="s">
        <v>42</v>
      </c>
      <c r="P229" s="151">
        <f t="shared" si="41"/>
        <v>0</v>
      </c>
      <c r="Q229" s="151">
        <v>0</v>
      </c>
      <c r="R229" s="151">
        <f t="shared" si="42"/>
        <v>0</v>
      </c>
      <c r="S229" s="151">
        <v>0</v>
      </c>
      <c r="T229" s="152">
        <f t="shared" si="43"/>
        <v>0</v>
      </c>
      <c r="AR229" s="28" t="s">
        <v>302</v>
      </c>
      <c r="AT229" s="28" t="s">
        <v>643</v>
      </c>
      <c r="AU229" s="28" t="s">
        <v>263</v>
      </c>
      <c r="AY229" s="17" t="s">
        <v>246</v>
      </c>
      <c r="BE229" s="29">
        <f t="shared" si="44"/>
        <v>0</v>
      </c>
      <c r="BF229" s="29">
        <f t="shared" si="45"/>
        <v>0</v>
      </c>
      <c r="BG229" s="29">
        <f t="shared" si="46"/>
        <v>0</v>
      </c>
      <c r="BH229" s="29">
        <f t="shared" si="47"/>
        <v>0</v>
      </c>
      <c r="BI229" s="29">
        <f t="shared" si="48"/>
        <v>0</v>
      </c>
      <c r="BJ229" s="17" t="s">
        <v>8</v>
      </c>
      <c r="BK229" s="29">
        <f t="shared" si="49"/>
        <v>0</v>
      </c>
      <c r="BL229" s="17" t="s">
        <v>253</v>
      </c>
      <c r="BM229" s="28" t="s">
        <v>1082</v>
      </c>
    </row>
    <row r="230" spans="2:65" s="1" customFormat="1" ht="16.5" customHeight="1" x14ac:dyDescent="0.2">
      <c r="B230" s="50"/>
      <c r="C230" s="169" t="s">
        <v>682</v>
      </c>
      <c r="D230" s="169" t="s">
        <v>643</v>
      </c>
      <c r="E230" s="170" t="s">
        <v>2241</v>
      </c>
      <c r="F230" s="171" t="s">
        <v>2102</v>
      </c>
      <c r="G230" s="172" t="s">
        <v>274</v>
      </c>
      <c r="H230" s="173">
        <v>33</v>
      </c>
      <c r="I230" s="34"/>
      <c r="J230" s="174">
        <f t="shared" si="40"/>
        <v>0</v>
      </c>
      <c r="K230" s="171" t="s">
        <v>1</v>
      </c>
      <c r="L230" s="175"/>
      <c r="M230" s="176" t="s">
        <v>1</v>
      </c>
      <c r="N230" s="177" t="s">
        <v>42</v>
      </c>
      <c r="P230" s="151">
        <f t="shared" si="41"/>
        <v>0</v>
      </c>
      <c r="Q230" s="151">
        <v>0</v>
      </c>
      <c r="R230" s="151">
        <f t="shared" si="42"/>
        <v>0</v>
      </c>
      <c r="S230" s="151">
        <v>0</v>
      </c>
      <c r="T230" s="152">
        <f t="shared" si="43"/>
        <v>0</v>
      </c>
      <c r="AR230" s="28" t="s">
        <v>302</v>
      </c>
      <c r="AT230" s="28" t="s">
        <v>643</v>
      </c>
      <c r="AU230" s="28" t="s">
        <v>263</v>
      </c>
      <c r="AY230" s="17" t="s">
        <v>246</v>
      </c>
      <c r="BE230" s="29">
        <f t="shared" si="44"/>
        <v>0</v>
      </c>
      <c r="BF230" s="29">
        <f t="shared" si="45"/>
        <v>0</v>
      </c>
      <c r="BG230" s="29">
        <f t="shared" si="46"/>
        <v>0</v>
      </c>
      <c r="BH230" s="29">
        <f t="shared" si="47"/>
        <v>0</v>
      </c>
      <c r="BI230" s="29">
        <f t="shared" si="48"/>
        <v>0</v>
      </c>
      <c r="BJ230" s="17" t="s">
        <v>8</v>
      </c>
      <c r="BK230" s="29">
        <f t="shared" si="49"/>
        <v>0</v>
      </c>
      <c r="BL230" s="17" t="s">
        <v>253</v>
      </c>
      <c r="BM230" s="28" t="s">
        <v>1093</v>
      </c>
    </row>
    <row r="231" spans="2:65" s="1" customFormat="1" ht="16.5" customHeight="1" x14ac:dyDescent="0.2">
      <c r="B231" s="50"/>
      <c r="C231" s="169" t="s">
        <v>689</v>
      </c>
      <c r="D231" s="169" t="s">
        <v>643</v>
      </c>
      <c r="E231" s="170" t="s">
        <v>2242</v>
      </c>
      <c r="F231" s="171" t="s">
        <v>2104</v>
      </c>
      <c r="G231" s="172" t="s">
        <v>1809</v>
      </c>
      <c r="H231" s="173">
        <v>2</v>
      </c>
      <c r="I231" s="34"/>
      <c r="J231" s="174">
        <f t="shared" si="40"/>
        <v>0</v>
      </c>
      <c r="K231" s="171" t="s">
        <v>1</v>
      </c>
      <c r="L231" s="175"/>
      <c r="M231" s="176" t="s">
        <v>1</v>
      </c>
      <c r="N231" s="177" t="s">
        <v>42</v>
      </c>
      <c r="P231" s="151">
        <f t="shared" si="41"/>
        <v>0</v>
      </c>
      <c r="Q231" s="151">
        <v>0</v>
      </c>
      <c r="R231" s="151">
        <f t="shared" si="42"/>
        <v>0</v>
      </c>
      <c r="S231" s="151">
        <v>0</v>
      </c>
      <c r="T231" s="152">
        <f t="shared" si="43"/>
        <v>0</v>
      </c>
      <c r="AR231" s="28" t="s">
        <v>302</v>
      </c>
      <c r="AT231" s="28" t="s">
        <v>643</v>
      </c>
      <c r="AU231" s="28" t="s">
        <v>263</v>
      </c>
      <c r="AY231" s="17" t="s">
        <v>246</v>
      </c>
      <c r="BE231" s="29">
        <f t="shared" si="44"/>
        <v>0</v>
      </c>
      <c r="BF231" s="29">
        <f t="shared" si="45"/>
        <v>0</v>
      </c>
      <c r="BG231" s="29">
        <f t="shared" si="46"/>
        <v>0</v>
      </c>
      <c r="BH231" s="29">
        <f t="shared" si="47"/>
        <v>0</v>
      </c>
      <c r="BI231" s="29">
        <f t="shared" si="48"/>
        <v>0</v>
      </c>
      <c r="BJ231" s="17" t="s">
        <v>8</v>
      </c>
      <c r="BK231" s="29">
        <f t="shared" si="49"/>
        <v>0</v>
      </c>
      <c r="BL231" s="17" t="s">
        <v>253</v>
      </c>
      <c r="BM231" s="28" t="s">
        <v>1103</v>
      </c>
    </row>
    <row r="232" spans="2:65" s="1" customFormat="1" ht="16.5" customHeight="1" x14ac:dyDescent="0.2">
      <c r="B232" s="50"/>
      <c r="C232" s="169" t="s">
        <v>694</v>
      </c>
      <c r="D232" s="169" t="s">
        <v>643</v>
      </c>
      <c r="E232" s="170" t="s">
        <v>2243</v>
      </c>
      <c r="F232" s="171" t="s">
        <v>2106</v>
      </c>
      <c r="G232" s="172" t="s">
        <v>1809</v>
      </c>
      <c r="H232" s="173">
        <v>2</v>
      </c>
      <c r="I232" s="34"/>
      <c r="J232" s="174">
        <f t="shared" si="40"/>
        <v>0</v>
      </c>
      <c r="K232" s="171" t="s">
        <v>1</v>
      </c>
      <c r="L232" s="175"/>
      <c r="M232" s="176" t="s">
        <v>1</v>
      </c>
      <c r="N232" s="177" t="s">
        <v>42</v>
      </c>
      <c r="P232" s="151">
        <f t="shared" si="41"/>
        <v>0</v>
      </c>
      <c r="Q232" s="151">
        <v>0</v>
      </c>
      <c r="R232" s="151">
        <f t="shared" si="42"/>
        <v>0</v>
      </c>
      <c r="S232" s="151">
        <v>0</v>
      </c>
      <c r="T232" s="152">
        <f t="shared" si="43"/>
        <v>0</v>
      </c>
      <c r="AR232" s="28" t="s">
        <v>302</v>
      </c>
      <c r="AT232" s="28" t="s">
        <v>643</v>
      </c>
      <c r="AU232" s="28" t="s">
        <v>263</v>
      </c>
      <c r="AY232" s="17" t="s">
        <v>246</v>
      </c>
      <c r="BE232" s="29">
        <f t="shared" si="44"/>
        <v>0</v>
      </c>
      <c r="BF232" s="29">
        <f t="shared" si="45"/>
        <v>0</v>
      </c>
      <c r="BG232" s="29">
        <f t="shared" si="46"/>
        <v>0</v>
      </c>
      <c r="BH232" s="29">
        <f t="shared" si="47"/>
        <v>0</v>
      </c>
      <c r="BI232" s="29">
        <f t="shared" si="48"/>
        <v>0</v>
      </c>
      <c r="BJ232" s="17" t="s">
        <v>8</v>
      </c>
      <c r="BK232" s="29">
        <f t="shared" si="49"/>
        <v>0</v>
      </c>
      <c r="BL232" s="17" t="s">
        <v>253</v>
      </c>
      <c r="BM232" s="28" t="s">
        <v>1114</v>
      </c>
    </row>
    <row r="233" spans="2:65" s="1" customFormat="1" ht="16.5" customHeight="1" x14ac:dyDescent="0.2">
      <c r="B233" s="50"/>
      <c r="C233" s="169" t="s">
        <v>698</v>
      </c>
      <c r="D233" s="169" t="s">
        <v>643</v>
      </c>
      <c r="E233" s="170" t="s">
        <v>2244</v>
      </c>
      <c r="F233" s="171" t="s">
        <v>2108</v>
      </c>
      <c r="G233" s="172" t="s">
        <v>1809</v>
      </c>
      <c r="H233" s="173">
        <v>3</v>
      </c>
      <c r="I233" s="34"/>
      <c r="J233" s="174">
        <f t="shared" si="40"/>
        <v>0</v>
      </c>
      <c r="K233" s="171" t="s">
        <v>1</v>
      </c>
      <c r="L233" s="175"/>
      <c r="M233" s="176" t="s">
        <v>1</v>
      </c>
      <c r="N233" s="177" t="s">
        <v>42</v>
      </c>
      <c r="P233" s="151">
        <f t="shared" si="41"/>
        <v>0</v>
      </c>
      <c r="Q233" s="151">
        <v>0</v>
      </c>
      <c r="R233" s="151">
        <f t="shared" si="42"/>
        <v>0</v>
      </c>
      <c r="S233" s="151">
        <v>0</v>
      </c>
      <c r="T233" s="152">
        <f t="shared" si="43"/>
        <v>0</v>
      </c>
      <c r="AR233" s="28" t="s">
        <v>302</v>
      </c>
      <c r="AT233" s="28" t="s">
        <v>643</v>
      </c>
      <c r="AU233" s="28" t="s">
        <v>263</v>
      </c>
      <c r="AY233" s="17" t="s">
        <v>246</v>
      </c>
      <c r="BE233" s="29">
        <f t="shared" si="44"/>
        <v>0</v>
      </c>
      <c r="BF233" s="29">
        <f t="shared" si="45"/>
        <v>0</v>
      </c>
      <c r="BG233" s="29">
        <f t="shared" si="46"/>
        <v>0</v>
      </c>
      <c r="BH233" s="29">
        <f t="shared" si="47"/>
        <v>0</v>
      </c>
      <c r="BI233" s="29">
        <f t="shared" si="48"/>
        <v>0</v>
      </c>
      <c r="BJ233" s="17" t="s">
        <v>8</v>
      </c>
      <c r="BK233" s="29">
        <f t="shared" si="49"/>
        <v>0</v>
      </c>
      <c r="BL233" s="17" t="s">
        <v>253</v>
      </c>
      <c r="BM233" s="28" t="s">
        <v>1125</v>
      </c>
    </row>
    <row r="234" spans="2:65" s="1" customFormat="1" ht="16.5" customHeight="1" x14ac:dyDescent="0.2">
      <c r="B234" s="50"/>
      <c r="C234" s="169" t="s">
        <v>717</v>
      </c>
      <c r="D234" s="169" t="s">
        <v>643</v>
      </c>
      <c r="E234" s="170" t="s">
        <v>2245</v>
      </c>
      <c r="F234" s="171" t="s">
        <v>2110</v>
      </c>
      <c r="G234" s="172" t="s">
        <v>1809</v>
      </c>
      <c r="H234" s="173">
        <v>37</v>
      </c>
      <c r="I234" s="34"/>
      <c r="J234" s="174">
        <f t="shared" si="40"/>
        <v>0</v>
      </c>
      <c r="K234" s="171" t="s">
        <v>1</v>
      </c>
      <c r="L234" s="175"/>
      <c r="M234" s="176" t="s">
        <v>1</v>
      </c>
      <c r="N234" s="177" t="s">
        <v>42</v>
      </c>
      <c r="P234" s="151">
        <f t="shared" si="41"/>
        <v>0</v>
      </c>
      <c r="Q234" s="151">
        <v>0</v>
      </c>
      <c r="R234" s="151">
        <f t="shared" si="42"/>
        <v>0</v>
      </c>
      <c r="S234" s="151">
        <v>0</v>
      </c>
      <c r="T234" s="152">
        <f t="shared" si="43"/>
        <v>0</v>
      </c>
      <c r="AR234" s="28" t="s">
        <v>302</v>
      </c>
      <c r="AT234" s="28" t="s">
        <v>643</v>
      </c>
      <c r="AU234" s="28" t="s">
        <v>263</v>
      </c>
      <c r="AY234" s="17" t="s">
        <v>246</v>
      </c>
      <c r="BE234" s="29">
        <f t="shared" si="44"/>
        <v>0</v>
      </c>
      <c r="BF234" s="29">
        <f t="shared" si="45"/>
        <v>0</v>
      </c>
      <c r="BG234" s="29">
        <f t="shared" si="46"/>
        <v>0</v>
      </c>
      <c r="BH234" s="29">
        <f t="shared" si="47"/>
        <v>0</v>
      </c>
      <c r="BI234" s="29">
        <f t="shared" si="48"/>
        <v>0</v>
      </c>
      <c r="BJ234" s="17" t="s">
        <v>8</v>
      </c>
      <c r="BK234" s="29">
        <f t="shared" si="49"/>
        <v>0</v>
      </c>
      <c r="BL234" s="17" t="s">
        <v>253</v>
      </c>
      <c r="BM234" s="28" t="s">
        <v>1140</v>
      </c>
    </row>
    <row r="235" spans="2:65" s="1" customFormat="1" ht="16.5" customHeight="1" x14ac:dyDescent="0.2">
      <c r="B235" s="50"/>
      <c r="C235" s="169" t="s">
        <v>722</v>
      </c>
      <c r="D235" s="169" t="s">
        <v>643</v>
      </c>
      <c r="E235" s="170" t="s">
        <v>2246</v>
      </c>
      <c r="F235" s="171" t="s">
        <v>2112</v>
      </c>
      <c r="G235" s="172" t="s">
        <v>274</v>
      </c>
      <c r="H235" s="173">
        <v>180</v>
      </c>
      <c r="I235" s="34"/>
      <c r="J235" s="174">
        <f t="shared" si="40"/>
        <v>0</v>
      </c>
      <c r="K235" s="171" t="s">
        <v>1</v>
      </c>
      <c r="L235" s="175"/>
      <c r="M235" s="176" t="s">
        <v>1</v>
      </c>
      <c r="N235" s="177" t="s">
        <v>42</v>
      </c>
      <c r="P235" s="151">
        <f t="shared" si="41"/>
        <v>0</v>
      </c>
      <c r="Q235" s="151">
        <v>0</v>
      </c>
      <c r="R235" s="151">
        <f t="shared" si="42"/>
        <v>0</v>
      </c>
      <c r="S235" s="151">
        <v>0</v>
      </c>
      <c r="T235" s="152">
        <f t="shared" si="43"/>
        <v>0</v>
      </c>
      <c r="AR235" s="28" t="s">
        <v>302</v>
      </c>
      <c r="AT235" s="28" t="s">
        <v>643</v>
      </c>
      <c r="AU235" s="28" t="s">
        <v>263</v>
      </c>
      <c r="AY235" s="17" t="s">
        <v>246</v>
      </c>
      <c r="BE235" s="29">
        <f t="shared" si="44"/>
        <v>0</v>
      </c>
      <c r="BF235" s="29">
        <f t="shared" si="45"/>
        <v>0</v>
      </c>
      <c r="BG235" s="29">
        <f t="shared" si="46"/>
        <v>0</v>
      </c>
      <c r="BH235" s="29">
        <f t="shared" si="47"/>
        <v>0</v>
      </c>
      <c r="BI235" s="29">
        <f t="shared" si="48"/>
        <v>0</v>
      </c>
      <c r="BJ235" s="17" t="s">
        <v>8</v>
      </c>
      <c r="BK235" s="29">
        <f t="shared" si="49"/>
        <v>0</v>
      </c>
      <c r="BL235" s="17" t="s">
        <v>253</v>
      </c>
      <c r="BM235" s="28" t="s">
        <v>1150</v>
      </c>
    </row>
    <row r="236" spans="2:65" s="1" customFormat="1" ht="16.5" customHeight="1" x14ac:dyDescent="0.2">
      <c r="B236" s="50"/>
      <c r="C236" s="169" t="s">
        <v>731</v>
      </c>
      <c r="D236" s="169" t="s">
        <v>643</v>
      </c>
      <c r="E236" s="170" t="s">
        <v>2247</v>
      </c>
      <c r="F236" s="171" t="s">
        <v>2114</v>
      </c>
      <c r="G236" s="172" t="s">
        <v>274</v>
      </c>
      <c r="H236" s="173">
        <v>124</v>
      </c>
      <c r="I236" s="34"/>
      <c r="J236" s="174">
        <f t="shared" si="40"/>
        <v>0</v>
      </c>
      <c r="K236" s="171" t="s">
        <v>1</v>
      </c>
      <c r="L236" s="175"/>
      <c r="M236" s="176" t="s">
        <v>1</v>
      </c>
      <c r="N236" s="177" t="s">
        <v>42</v>
      </c>
      <c r="P236" s="151">
        <f t="shared" si="41"/>
        <v>0</v>
      </c>
      <c r="Q236" s="151">
        <v>0</v>
      </c>
      <c r="R236" s="151">
        <f t="shared" si="42"/>
        <v>0</v>
      </c>
      <c r="S236" s="151">
        <v>0</v>
      </c>
      <c r="T236" s="152">
        <f t="shared" si="43"/>
        <v>0</v>
      </c>
      <c r="AR236" s="28" t="s">
        <v>302</v>
      </c>
      <c r="AT236" s="28" t="s">
        <v>643</v>
      </c>
      <c r="AU236" s="28" t="s">
        <v>263</v>
      </c>
      <c r="AY236" s="17" t="s">
        <v>246</v>
      </c>
      <c r="BE236" s="29">
        <f t="shared" si="44"/>
        <v>0</v>
      </c>
      <c r="BF236" s="29">
        <f t="shared" si="45"/>
        <v>0</v>
      </c>
      <c r="BG236" s="29">
        <f t="shared" si="46"/>
        <v>0</v>
      </c>
      <c r="BH236" s="29">
        <f t="shared" si="47"/>
        <v>0</v>
      </c>
      <c r="BI236" s="29">
        <f t="shared" si="48"/>
        <v>0</v>
      </c>
      <c r="BJ236" s="17" t="s">
        <v>8</v>
      </c>
      <c r="BK236" s="29">
        <f t="shared" si="49"/>
        <v>0</v>
      </c>
      <c r="BL236" s="17" t="s">
        <v>253</v>
      </c>
      <c r="BM236" s="28" t="s">
        <v>1163</v>
      </c>
    </row>
    <row r="237" spans="2:65" s="1" customFormat="1" ht="16.5" customHeight="1" x14ac:dyDescent="0.2">
      <c r="B237" s="50"/>
      <c r="C237" s="169" t="s">
        <v>736</v>
      </c>
      <c r="D237" s="169" t="s">
        <v>643</v>
      </c>
      <c r="E237" s="170" t="s">
        <v>2248</v>
      </c>
      <c r="F237" s="171" t="s">
        <v>2116</v>
      </c>
      <c r="G237" s="172" t="s">
        <v>274</v>
      </c>
      <c r="H237" s="173">
        <v>14</v>
      </c>
      <c r="I237" s="34"/>
      <c r="J237" s="174">
        <f t="shared" si="40"/>
        <v>0</v>
      </c>
      <c r="K237" s="171" t="s">
        <v>1</v>
      </c>
      <c r="L237" s="175"/>
      <c r="M237" s="176" t="s">
        <v>1</v>
      </c>
      <c r="N237" s="177" t="s">
        <v>42</v>
      </c>
      <c r="P237" s="151">
        <f t="shared" si="41"/>
        <v>0</v>
      </c>
      <c r="Q237" s="151">
        <v>0</v>
      </c>
      <c r="R237" s="151">
        <f t="shared" si="42"/>
        <v>0</v>
      </c>
      <c r="S237" s="151">
        <v>0</v>
      </c>
      <c r="T237" s="152">
        <f t="shared" si="43"/>
        <v>0</v>
      </c>
      <c r="AR237" s="28" t="s">
        <v>302</v>
      </c>
      <c r="AT237" s="28" t="s">
        <v>643</v>
      </c>
      <c r="AU237" s="28" t="s">
        <v>263</v>
      </c>
      <c r="AY237" s="17" t="s">
        <v>246</v>
      </c>
      <c r="BE237" s="29">
        <f t="shared" si="44"/>
        <v>0</v>
      </c>
      <c r="BF237" s="29">
        <f t="shared" si="45"/>
        <v>0</v>
      </c>
      <c r="BG237" s="29">
        <f t="shared" si="46"/>
        <v>0</v>
      </c>
      <c r="BH237" s="29">
        <f t="shared" si="47"/>
        <v>0</v>
      </c>
      <c r="BI237" s="29">
        <f t="shared" si="48"/>
        <v>0</v>
      </c>
      <c r="BJ237" s="17" t="s">
        <v>8</v>
      </c>
      <c r="BK237" s="29">
        <f t="shared" si="49"/>
        <v>0</v>
      </c>
      <c r="BL237" s="17" t="s">
        <v>253</v>
      </c>
      <c r="BM237" s="28" t="s">
        <v>1173</v>
      </c>
    </row>
    <row r="238" spans="2:65" s="1" customFormat="1" ht="21.75" customHeight="1" x14ac:dyDescent="0.2">
      <c r="B238" s="50"/>
      <c r="C238" s="169" t="s">
        <v>751</v>
      </c>
      <c r="D238" s="169" t="s">
        <v>643</v>
      </c>
      <c r="E238" s="170" t="s">
        <v>2249</v>
      </c>
      <c r="F238" s="171" t="s">
        <v>2250</v>
      </c>
      <c r="G238" s="172" t="s">
        <v>1090</v>
      </c>
      <c r="H238" s="173">
        <v>74.400000000000006</v>
      </c>
      <c r="I238" s="34"/>
      <c r="J238" s="174">
        <f t="shared" si="40"/>
        <v>0</v>
      </c>
      <c r="K238" s="171" t="s">
        <v>1</v>
      </c>
      <c r="L238" s="175"/>
      <c r="M238" s="176" t="s">
        <v>1</v>
      </c>
      <c r="N238" s="177" t="s">
        <v>42</v>
      </c>
      <c r="P238" s="151">
        <f t="shared" si="41"/>
        <v>0</v>
      </c>
      <c r="Q238" s="151">
        <v>0</v>
      </c>
      <c r="R238" s="151">
        <f t="shared" si="42"/>
        <v>0</v>
      </c>
      <c r="S238" s="151">
        <v>0</v>
      </c>
      <c r="T238" s="152">
        <f t="shared" si="43"/>
        <v>0</v>
      </c>
      <c r="AR238" s="28" t="s">
        <v>302</v>
      </c>
      <c r="AT238" s="28" t="s">
        <v>643</v>
      </c>
      <c r="AU238" s="28" t="s">
        <v>263</v>
      </c>
      <c r="AY238" s="17" t="s">
        <v>246</v>
      </c>
      <c r="BE238" s="29">
        <f t="shared" si="44"/>
        <v>0</v>
      </c>
      <c r="BF238" s="29">
        <f t="shared" si="45"/>
        <v>0</v>
      </c>
      <c r="BG238" s="29">
        <f t="shared" si="46"/>
        <v>0</v>
      </c>
      <c r="BH238" s="29">
        <f t="shared" si="47"/>
        <v>0</v>
      </c>
      <c r="BI238" s="29">
        <f t="shared" si="48"/>
        <v>0</v>
      </c>
      <c r="BJ238" s="17" t="s">
        <v>8</v>
      </c>
      <c r="BK238" s="29">
        <f t="shared" si="49"/>
        <v>0</v>
      </c>
      <c r="BL238" s="17" t="s">
        <v>253</v>
      </c>
      <c r="BM238" s="28" t="s">
        <v>1185</v>
      </c>
    </row>
    <row r="239" spans="2:65" s="1" customFormat="1" ht="21.75" customHeight="1" x14ac:dyDescent="0.2">
      <c r="B239" s="50"/>
      <c r="C239" s="169" t="s">
        <v>757</v>
      </c>
      <c r="D239" s="169" t="s">
        <v>643</v>
      </c>
      <c r="E239" s="170" t="s">
        <v>2249</v>
      </c>
      <c r="F239" s="171" t="s">
        <v>2250</v>
      </c>
      <c r="G239" s="172" t="s">
        <v>1090</v>
      </c>
      <c r="H239" s="173">
        <v>14.7</v>
      </c>
      <c r="I239" s="34"/>
      <c r="J239" s="174">
        <f t="shared" si="40"/>
        <v>0</v>
      </c>
      <c r="K239" s="171" t="s">
        <v>1</v>
      </c>
      <c r="L239" s="175"/>
      <c r="M239" s="176" t="s">
        <v>1</v>
      </c>
      <c r="N239" s="177" t="s">
        <v>42</v>
      </c>
      <c r="P239" s="151">
        <f t="shared" si="41"/>
        <v>0</v>
      </c>
      <c r="Q239" s="151">
        <v>0</v>
      </c>
      <c r="R239" s="151">
        <f t="shared" si="42"/>
        <v>0</v>
      </c>
      <c r="S239" s="151">
        <v>0</v>
      </c>
      <c r="T239" s="152">
        <f t="shared" si="43"/>
        <v>0</v>
      </c>
      <c r="AR239" s="28" t="s">
        <v>302</v>
      </c>
      <c r="AT239" s="28" t="s">
        <v>643</v>
      </c>
      <c r="AU239" s="28" t="s">
        <v>263</v>
      </c>
      <c r="AY239" s="17" t="s">
        <v>246</v>
      </c>
      <c r="BE239" s="29">
        <f t="shared" si="44"/>
        <v>0</v>
      </c>
      <c r="BF239" s="29">
        <f t="shared" si="45"/>
        <v>0</v>
      </c>
      <c r="BG239" s="29">
        <f t="shared" si="46"/>
        <v>0</v>
      </c>
      <c r="BH239" s="29">
        <f t="shared" si="47"/>
        <v>0</v>
      </c>
      <c r="BI239" s="29">
        <f t="shared" si="48"/>
        <v>0</v>
      </c>
      <c r="BJ239" s="17" t="s">
        <v>8</v>
      </c>
      <c r="BK239" s="29">
        <f t="shared" si="49"/>
        <v>0</v>
      </c>
      <c r="BL239" s="17" t="s">
        <v>253</v>
      </c>
      <c r="BM239" s="28" t="s">
        <v>1195</v>
      </c>
    </row>
    <row r="240" spans="2:65" s="1" customFormat="1" ht="21.75" customHeight="1" x14ac:dyDescent="0.2">
      <c r="B240" s="50"/>
      <c r="C240" s="169" t="s">
        <v>761</v>
      </c>
      <c r="D240" s="169" t="s">
        <v>643</v>
      </c>
      <c r="E240" s="170" t="s">
        <v>2249</v>
      </c>
      <c r="F240" s="171" t="s">
        <v>2250</v>
      </c>
      <c r="G240" s="172" t="s">
        <v>1090</v>
      </c>
      <c r="H240" s="173">
        <v>33.119999999999997</v>
      </c>
      <c r="I240" s="34"/>
      <c r="J240" s="174">
        <f t="shared" si="40"/>
        <v>0</v>
      </c>
      <c r="K240" s="171" t="s">
        <v>1</v>
      </c>
      <c r="L240" s="175"/>
      <c r="M240" s="176" t="s">
        <v>1</v>
      </c>
      <c r="N240" s="177" t="s">
        <v>42</v>
      </c>
      <c r="P240" s="151">
        <f t="shared" si="41"/>
        <v>0</v>
      </c>
      <c r="Q240" s="151">
        <v>0</v>
      </c>
      <c r="R240" s="151">
        <f t="shared" si="42"/>
        <v>0</v>
      </c>
      <c r="S240" s="151">
        <v>0</v>
      </c>
      <c r="T240" s="152">
        <f t="shared" si="43"/>
        <v>0</v>
      </c>
      <c r="AR240" s="28" t="s">
        <v>302</v>
      </c>
      <c r="AT240" s="28" t="s">
        <v>643</v>
      </c>
      <c r="AU240" s="28" t="s">
        <v>263</v>
      </c>
      <c r="AY240" s="17" t="s">
        <v>246</v>
      </c>
      <c r="BE240" s="29">
        <f t="shared" si="44"/>
        <v>0</v>
      </c>
      <c r="BF240" s="29">
        <f t="shared" si="45"/>
        <v>0</v>
      </c>
      <c r="BG240" s="29">
        <f t="shared" si="46"/>
        <v>0</v>
      </c>
      <c r="BH240" s="29">
        <f t="shared" si="47"/>
        <v>0</v>
      </c>
      <c r="BI240" s="29">
        <f t="shared" si="48"/>
        <v>0</v>
      </c>
      <c r="BJ240" s="17" t="s">
        <v>8</v>
      </c>
      <c r="BK240" s="29">
        <f t="shared" si="49"/>
        <v>0</v>
      </c>
      <c r="BL240" s="17" t="s">
        <v>253</v>
      </c>
      <c r="BM240" s="28" t="s">
        <v>1204</v>
      </c>
    </row>
    <row r="241" spans="2:65" s="1" customFormat="1" ht="21.75" customHeight="1" x14ac:dyDescent="0.2">
      <c r="B241" s="50"/>
      <c r="C241" s="169" t="s">
        <v>770</v>
      </c>
      <c r="D241" s="169" t="s">
        <v>643</v>
      </c>
      <c r="E241" s="170" t="s">
        <v>2249</v>
      </c>
      <c r="F241" s="171" t="s">
        <v>2250</v>
      </c>
      <c r="G241" s="172" t="s">
        <v>1090</v>
      </c>
      <c r="H241" s="173">
        <v>21.6</v>
      </c>
      <c r="I241" s="34"/>
      <c r="J241" s="174">
        <f t="shared" si="40"/>
        <v>0</v>
      </c>
      <c r="K241" s="171" t="s">
        <v>1</v>
      </c>
      <c r="L241" s="175"/>
      <c r="M241" s="176" t="s">
        <v>1</v>
      </c>
      <c r="N241" s="177" t="s">
        <v>42</v>
      </c>
      <c r="P241" s="151">
        <f t="shared" si="41"/>
        <v>0</v>
      </c>
      <c r="Q241" s="151">
        <v>0</v>
      </c>
      <c r="R241" s="151">
        <f t="shared" si="42"/>
        <v>0</v>
      </c>
      <c r="S241" s="151">
        <v>0</v>
      </c>
      <c r="T241" s="152">
        <f t="shared" si="43"/>
        <v>0</v>
      </c>
      <c r="AR241" s="28" t="s">
        <v>302</v>
      </c>
      <c r="AT241" s="28" t="s">
        <v>643</v>
      </c>
      <c r="AU241" s="28" t="s">
        <v>263</v>
      </c>
      <c r="AY241" s="17" t="s">
        <v>246</v>
      </c>
      <c r="BE241" s="29">
        <f t="shared" si="44"/>
        <v>0</v>
      </c>
      <c r="BF241" s="29">
        <f t="shared" si="45"/>
        <v>0</v>
      </c>
      <c r="BG241" s="29">
        <f t="shared" si="46"/>
        <v>0</v>
      </c>
      <c r="BH241" s="29">
        <f t="shared" si="47"/>
        <v>0</v>
      </c>
      <c r="BI241" s="29">
        <f t="shared" si="48"/>
        <v>0</v>
      </c>
      <c r="BJ241" s="17" t="s">
        <v>8</v>
      </c>
      <c r="BK241" s="29">
        <f t="shared" si="49"/>
        <v>0</v>
      </c>
      <c r="BL241" s="17" t="s">
        <v>253</v>
      </c>
      <c r="BM241" s="28" t="s">
        <v>1215</v>
      </c>
    </row>
    <row r="242" spans="2:65" s="1" customFormat="1" ht="21.75" customHeight="1" x14ac:dyDescent="0.2">
      <c r="B242" s="50"/>
      <c r="C242" s="169" t="s">
        <v>775</v>
      </c>
      <c r="D242" s="169" t="s">
        <v>643</v>
      </c>
      <c r="E242" s="170" t="s">
        <v>2249</v>
      </c>
      <c r="F242" s="171" t="s">
        <v>2250</v>
      </c>
      <c r="G242" s="172" t="s">
        <v>1090</v>
      </c>
      <c r="H242" s="173">
        <v>16.2</v>
      </c>
      <c r="I242" s="34"/>
      <c r="J242" s="174">
        <f t="shared" si="40"/>
        <v>0</v>
      </c>
      <c r="K242" s="171" t="s">
        <v>1</v>
      </c>
      <c r="L242" s="175"/>
      <c r="M242" s="176" t="s">
        <v>1</v>
      </c>
      <c r="N242" s="177" t="s">
        <v>42</v>
      </c>
      <c r="P242" s="151">
        <f t="shared" si="41"/>
        <v>0</v>
      </c>
      <c r="Q242" s="151">
        <v>0</v>
      </c>
      <c r="R242" s="151">
        <f t="shared" si="42"/>
        <v>0</v>
      </c>
      <c r="S242" s="151">
        <v>0</v>
      </c>
      <c r="T242" s="152">
        <f t="shared" si="43"/>
        <v>0</v>
      </c>
      <c r="AR242" s="28" t="s">
        <v>302</v>
      </c>
      <c r="AT242" s="28" t="s">
        <v>643</v>
      </c>
      <c r="AU242" s="28" t="s">
        <v>263</v>
      </c>
      <c r="AY242" s="17" t="s">
        <v>246</v>
      </c>
      <c r="BE242" s="29">
        <f t="shared" si="44"/>
        <v>0</v>
      </c>
      <c r="BF242" s="29">
        <f t="shared" si="45"/>
        <v>0</v>
      </c>
      <c r="BG242" s="29">
        <f t="shared" si="46"/>
        <v>0</v>
      </c>
      <c r="BH242" s="29">
        <f t="shared" si="47"/>
        <v>0</v>
      </c>
      <c r="BI242" s="29">
        <f t="shared" si="48"/>
        <v>0</v>
      </c>
      <c r="BJ242" s="17" t="s">
        <v>8</v>
      </c>
      <c r="BK242" s="29">
        <f t="shared" si="49"/>
        <v>0</v>
      </c>
      <c r="BL242" s="17" t="s">
        <v>253</v>
      </c>
      <c r="BM242" s="28" t="s">
        <v>1225</v>
      </c>
    </row>
    <row r="243" spans="2:65" s="1" customFormat="1" ht="21.75" customHeight="1" x14ac:dyDescent="0.2">
      <c r="B243" s="50"/>
      <c r="C243" s="169" t="s">
        <v>792</v>
      </c>
      <c r="D243" s="169" t="s">
        <v>643</v>
      </c>
      <c r="E243" s="170" t="s">
        <v>2249</v>
      </c>
      <c r="F243" s="171" t="s">
        <v>2250</v>
      </c>
      <c r="G243" s="172" t="s">
        <v>1090</v>
      </c>
      <c r="H243" s="173">
        <v>55.5</v>
      </c>
      <c r="I243" s="34"/>
      <c r="J243" s="174">
        <f t="shared" si="40"/>
        <v>0</v>
      </c>
      <c r="K243" s="171" t="s">
        <v>1</v>
      </c>
      <c r="L243" s="175"/>
      <c r="M243" s="176" t="s">
        <v>1</v>
      </c>
      <c r="N243" s="177" t="s">
        <v>42</v>
      </c>
      <c r="P243" s="151">
        <f t="shared" si="41"/>
        <v>0</v>
      </c>
      <c r="Q243" s="151">
        <v>0</v>
      </c>
      <c r="R243" s="151">
        <f t="shared" si="42"/>
        <v>0</v>
      </c>
      <c r="S243" s="151">
        <v>0</v>
      </c>
      <c r="T243" s="152">
        <f t="shared" si="43"/>
        <v>0</v>
      </c>
      <c r="AR243" s="28" t="s">
        <v>302</v>
      </c>
      <c r="AT243" s="28" t="s">
        <v>643</v>
      </c>
      <c r="AU243" s="28" t="s">
        <v>263</v>
      </c>
      <c r="AY243" s="17" t="s">
        <v>246</v>
      </c>
      <c r="BE243" s="29">
        <f t="shared" si="44"/>
        <v>0</v>
      </c>
      <c r="BF243" s="29">
        <f t="shared" si="45"/>
        <v>0</v>
      </c>
      <c r="BG243" s="29">
        <f t="shared" si="46"/>
        <v>0</v>
      </c>
      <c r="BH243" s="29">
        <f t="shared" si="47"/>
        <v>0</v>
      </c>
      <c r="BI243" s="29">
        <f t="shared" si="48"/>
        <v>0</v>
      </c>
      <c r="BJ243" s="17" t="s">
        <v>8</v>
      </c>
      <c r="BK243" s="29">
        <f t="shared" si="49"/>
        <v>0</v>
      </c>
      <c r="BL243" s="17" t="s">
        <v>253</v>
      </c>
      <c r="BM243" s="28" t="s">
        <v>1235</v>
      </c>
    </row>
    <row r="244" spans="2:65" s="1" customFormat="1" ht="21.75" customHeight="1" x14ac:dyDescent="0.2">
      <c r="B244" s="50"/>
      <c r="C244" s="169" t="s">
        <v>797</v>
      </c>
      <c r="D244" s="169" t="s">
        <v>643</v>
      </c>
      <c r="E244" s="170" t="s">
        <v>2249</v>
      </c>
      <c r="F244" s="171" t="s">
        <v>2250</v>
      </c>
      <c r="G244" s="172" t="s">
        <v>1090</v>
      </c>
      <c r="H244" s="173">
        <v>4.68</v>
      </c>
      <c r="I244" s="34"/>
      <c r="J244" s="174">
        <f t="shared" si="40"/>
        <v>0</v>
      </c>
      <c r="K244" s="171" t="s">
        <v>1</v>
      </c>
      <c r="L244" s="175"/>
      <c r="M244" s="176" t="s">
        <v>1</v>
      </c>
      <c r="N244" s="177" t="s">
        <v>42</v>
      </c>
      <c r="P244" s="151">
        <f t="shared" si="41"/>
        <v>0</v>
      </c>
      <c r="Q244" s="151">
        <v>0</v>
      </c>
      <c r="R244" s="151">
        <f t="shared" si="42"/>
        <v>0</v>
      </c>
      <c r="S244" s="151">
        <v>0</v>
      </c>
      <c r="T244" s="152">
        <f t="shared" si="43"/>
        <v>0</v>
      </c>
      <c r="AR244" s="28" t="s">
        <v>302</v>
      </c>
      <c r="AT244" s="28" t="s">
        <v>643</v>
      </c>
      <c r="AU244" s="28" t="s">
        <v>263</v>
      </c>
      <c r="AY244" s="17" t="s">
        <v>246</v>
      </c>
      <c r="BE244" s="29">
        <f t="shared" si="44"/>
        <v>0</v>
      </c>
      <c r="BF244" s="29">
        <f t="shared" si="45"/>
        <v>0</v>
      </c>
      <c r="BG244" s="29">
        <f t="shared" si="46"/>
        <v>0</v>
      </c>
      <c r="BH244" s="29">
        <f t="shared" si="47"/>
        <v>0</v>
      </c>
      <c r="BI244" s="29">
        <f t="shared" si="48"/>
        <v>0</v>
      </c>
      <c r="BJ244" s="17" t="s">
        <v>8</v>
      </c>
      <c r="BK244" s="29">
        <f t="shared" si="49"/>
        <v>0</v>
      </c>
      <c r="BL244" s="17" t="s">
        <v>253</v>
      </c>
      <c r="BM244" s="28" t="s">
        <v>1244</v>
      </c>
    </row>
    <row r="245" spans="2:65" s="1" customFormat="1" ht="16.5" customHeight="1" x14ac:dyDescent="0.2">
      <c r="B245" s="50"/>
      <c r="C245" s="169" t="s">
        <v>802</v>
      </c>
      <c r="D245" s="169" t="s">
        <v>643</v>
      </c>
      <c r="E245" s="170" t="s">
        <v>2251</v>
      </c>
      <c r="F245" s="171" t="s">
        <v>2252</v>
      </c>
      <c r="G245" s="172" t="s">
        <v>1809</v>
      </c>
      <c r="H245" s="173">
        <v>30</v>
      </c>
      <c r="I245" s="34"/>
      <c r="J245" s="174">
        <f t="shared" si="40"/>
        <v>0</v>
      </c>
      <c r="K245" s="171" t="s">
        <v>1</v>
      </c>
      <c r="L245" s="175"/>
      <c r="M245" s="176" t="s">
        <v>1</v>
      </c>
      <c r="N245" s="177" t="s">
        <v>42</v>
      </c>
      <c r="P245" s="151">
        <f t="shared" si="41"/>
        <v>0</v>
      </c>
      <c r="Q245" s="151">
        <v>0</v>
      </c>
      <c r="R245" s="151">
        <f t="shared" si="42"/>
        <v>0</v>
      </c>
      <c r="S245" s="151">
        <v>0</v>
      </c>
      <c r="T245" s="152">
        <f t="shared" si="43"/>
        <v>0</v>
      </c>
      <c r="AR245" s="28" t="s">
        <v>302</v>
      </c>
      <c r="AT245" s="28" t="s">
        <v>643</v>
      </c>
      <c r="AU245" s="28" t="s">
        <v>263</v>
      </c>
      <c r="AY245" s="17" t="s">
        <v>246</v>
      </c>
      <c r="BE245" s="29">
        <f t="shared" si="44"/>
        <v>0</v>
      </c>
      <c r="BF245" s="29">
        <f t="shared" si="45"/>
        <v>0</v>
      </c>
      <c r="BG245" s="29">
        <f t="shared" si="46"/>
        <v>0</v>
      </c>
      <c r="BH245" s="29">
        <f t="shared" si="47"/>
        <v>0</v>
      </c>
      <c r="BI245" s="29">
        <f t="shared" si="48"/>
        <v>0</v>
      </c>
      <c r="BJ245" s="17" t="s">
        <v>8</v>
      </c>
      <c r="BK245" s="29">
        <f t="shared" si="49"/>
        <v>0</v>
      </c>
      <c r="BL245" s="17" t="s">
        <v>253</v>
      </c>
      <c r="BM245" s="28" t="s">
        <v>1258</v>
      </c>
    </row>
    <row r="246" spans="2:65" s="11" customFormat="1" ht="20.85" customHeight="1" x14ac:dyDescent="0.2">
      <c r="B246" s="135"/>
      <c r="D246" s="24" t="s">
        <v>76</v>
      </c>
      <c r="E246" s="141" t="s">
        <v>1887</v>
      </c>
      <c r="F246" s="141" t="s">
        <v>2138</v>
      </c>
      <c r="J246" s="142">
        <f>BK246</f>
        <v>0</v>
      </c>
      <c r="L246" s="135"/>
      <c r="M246" s="138"/>
      <c r="P246" s="139">
        <f>SUM(P247:P262)</f>
        <v>0</v>
      </c>
      <c r="R246" s="139">
        <f>SUM(R247:R262)</f>
        <v>0</v>
      </c>
      <c r="T246" s="140">
        <f>SUM(T247:T262)</f>
        <v>0</v>
      </c>
      <c r="AR246" s="24" t="s">
        <v>8</v>
      </c>
      <c r="AT246" s="25" t="s">
        <v>76</v>
      </c>
      <c r="AU246" s="25" t="s">
        <v>86</v>
      </c>
      <c r="AY246" s="24" t="s">
        <v>246</v>
      </c>
      <c r="BK246" s="26">
        <f>SUM(BK247:BK262)</f>
        <v>0</v>
      </c>
    </row>
    <row r="247" spans="2:65" s="1" customFormat="1" ht="16.5" customHeight="1" x14ac:dyDescent="0.2">
      <c r="B247" s="50"/>
      <c r="C247" s="169" t="s">
        <v>807</v>
      </c>
      <c r="D247" s="169" t="s">
        <v>643</v>
      </c>
      <c r="E247" s="170" t="s">
        <v>2253</v>
      </c>
      <c r="F247" s="171" t="s">
        <v>2254</v>
      </c>
      <c r="G247" s="172" t="s">
        <v>274</v>
      </c>
      <c r="H247" s="173">
        <v>10</v>
      </c>
      <c r="I247" s="34"/>
      <c r="J247" s="174">
        <f t="shared" ref="J247:J262" si="50">ROUND(I247*H247,0)</f>
        <v>0</v>
      </c>
      <c r="K247" s="171" t="s">
        <v>1</v>
      </c>
      <c r="L247" s="175"/>
      <c r="M247" s="176" t="s">
        <v>1</v>
      </c>
      <c r="N247" s="177" t="s">
        <v>42</v>
      </c>
      <c r="P247" s="151">
        <f t="shared" ref="P247:P262" si="51">O247*H247</f>
        <v>0</v>
      </c>
      <c r="Q247" s="151">
        <v>0</v>
      </c>
      <c r="R247" s="151">
        <f t="shared" ref="R247:R262" si="52">Q247*H247</f>
        <v>0</v>
      </c>
      <c r="S247" s="151">
        <v>0</v>
      </c>
      <c r="T247" s="152">
        <f t="shared" ref="T247:T262" si="53">S247*H247</f>
        <v>0</v>
      </c>
      <c r="AR247" s="28" t="s">
        <v>302</v>
      </c>
      <c r="AT247" s="28" t="s">
        <v>643</v>
      </c>
      <c r="AU247" s="28" t="s">
        <v>263</v>
      </c>
      <c r="AY247" s="17" t="s">
        <v>246</v>
      </c>
      <c r="BE247" s="29">
        <f t="shared" ref="BE247:BE262" si="54">IF(N247="základní",J247,0)</f>
        <v>0</v>
      </c>
      <c r="BF247" s="29">
        <f t="shared" ref="BF247:BF262" si="55">IF(N247="snížená",J247,0)</f>
        <v>0</v>
      </c>
      <c r="BG247" s="29">
        <f t="shared" ref="BG247:BG262" si="56">IF(N247="zákl. přenesená",J247,0)</f>
        <v>0</v>
      </c>
      <c r="BH247" s="29">
        <f t="shared" ref="BH247:BH262" si="57">IF(N247="sníž. přenesená",J247,0)</f>
        <v>0</v>
      </c>
      <c r="BI247" s="29">
        <f t="shared" ref="BI247:BI262" si="58">IF(N247="nulová",J247,0)</f>
        <v>0</v>
      </c>
      <c r="BJ247" s="17" t="s">
        <v>8</v>
      </c>
      <c r="BK247" s="29">
        <f t="shared" ref="BK247:BK262" si="59">ROUND(I247*H247,0)</f>
        <v>0</v>
      </c>
      <c r="BL247" s="17" t="s">
        <v>253</v>
      </c>
      <c r="BM247" s="28" t="s">
        <v>1274</v>
      </c>
    </row>
    <row r="248" spans="2:65" s="1" customFormat="1" ht="16.5" customHeight="1" x14ac:dyDescent="0.2">
      <c r="B248" s="50"/>
      <c r="C248" s="169" t="s">
        <v>812</v>
      </c>
      <c r="D248" s="169" t="s">
        <v>643</v>
      </c>
      <c r="E248" s="170" t="s">
        <v>2253</v>
      </c>
      <c r="F248" s="171" t="s">
        <v>2254</v>
      </c>
      <c r="G248" s="172" t="s">
        <v>274</v>
      </c>
      <c r="H248" s="173">
        <v>1560</v>
      </c>
      <c r="I248" s="34"/>
      <c r="J248" s="174">
        <f t="shared" si="50"/>
        <v>0</v>
      </c>
      <c r="K248" s="171" t="s">
        <v>1</v>
      </c>
      <c r="L248" s="175"/>
      <c r="M248" s="176" t="s">
        <v>1</v>
      </c>
      <c r="N248" s="177" t="s">
        <v>42</v>
      </c>
      <c r="P248" s="151">
        <f t="shared" si="51"/>
        <v>0</v>
      </c>
      <c r="Q248" s="151">
        <v>0</v>
      </c>
      <c r="R248" s="151">
        <f t="shared" si="52"/>
        <v>0</v>
      </c>
      <c r="S248" s="151">
        <v>0</v>
      </c>
      <c r="T248" s="152">
        <f t="shared" si="53"/>
        <v>0</v>
      </c>
      <c r="AR248" s="28" t="s">
        <v>302</v>
      </c>
      <c r="AT248" s="28" t="s">
        <v>643</v>
      </c>
      <c r="AU248" s="28" t="s">
        <v>263</v>
      </c>
      <c r="AY248" s="17" t="s">
        <v>246</v>
      </c>
      <c r="BE248" s="29">
        <f t="shared" si="54"/>
        <v>0</v>
      </c>
      <c r="BF248" s="29">
        <f t="shared" si="55"/>
        <v>0</v>
      </c>
      <c r="BG248" s="29">
        <f t="shared" si="56"/>
        <v>0</v>
      </c>
      <c r="BH248" s="29">
        <f t="shared" si="57"/>
        <v>0</v>
      </c>
      <c r="BI248" s="29">
        <f t="shared" si="58"/>
        <v>0</v>
      </c>
      <c r="BJ248" s="17" t="s">
        <v>8</v>
      </c>
      <c r="BK248" s="29">
        <f t="shared" si="59"/>
        <v>0</v>
      </c>
      <c r="BL248" s="17" t="s">
        <v>253</v>
      </c>
      <c r="BM248" s="28" t="s">
        <v>1286</v>
      </c>
    </row>
    <row r="249" spans="2:65" s="1" customFormat="1" ht="16.5" customHeight="1" x14ac:dyDescent="0.2">
      <c r="B249" s="50"/>
      <c r="C249" s="169" t="s">
        <v>823</v>
      </c>
      <c r="D249" s="169" t="s">
        <v>643</v>
      </c>
      <c r="E249" s="170" t="s">
        <v>2253</v>
      </c>
      <c r="F249" s="171" t="s">
        <v>2254</v>
      </c>
      <c r="G249" s="172" t="s">
        <v>274</v>
      </c>
      <c r="H249" s="173">
        <v>77</v>
      </c>
      <c r="I249" s="34"/>
      <c r="J249" s="174">
        <f t="shared" si="50"/>
        <v>0</v>
      </c>
      <c r="K249" s="171" t="s">
        <v>1</v>
      </c>
      <c r="L249" s="175"/>
      <c r="M249" s="176" t="s">
        <v>1</v>
      </c>
      <c r="N249" s="177" t="s">
        <v>42</v>
      </c>
      <c r="P249" s="151">
        <f t="shared" si="51"/>
        <v>0</v>
      </c>
      <c r="Q249" s="151">
        <v>0</v>
      </c>
      <c r="R249" s="151">
        <f t="shared" si="52"/>
        <v>0</v>
      </c>
      <c r="S249" s="151">
        <v>0</v>
      </c>
      <c r="T249" s="152">
        <f t="shared" si="53"/>
        <v>0</v>
      </c>
      <c r="AR249" s="28" t="s">
        <v>302</v>
      </c>
      <c r="AT249" s="28" t="s">
        <v>643</v>
      </c>
      <c r="AU249" s="28" t="s">
        <v>263</v>
      </c>
      <c r="AY249" s="17" t="s">
        <v>246</v>
      </c>
      <c r="BE249" s="29">
        <f t="shared" si="54"/>
        <v>0</v>
      </c>
      <c r="BF249" s="29">
        <f t="shared" si="55"/>
        <v>0</v>
      </c>
      <c r="BG249" s="29">
        <f t="shared" si="56"/>
        <v>0</v>
      </c>
      <c r="BH249" s="29">
        <f t="shared" si="57"/>
        <v>0</v>
      </c>
      <c r="BI249" s="29">
        <f t="shared" si="58"/>
        <v>0</v>
      </c>
      <c r="BJ249" s="17" t="s">
        <v>8</v>
      </c>
      <c r="BK249" s="29">
        <f t="shared" si="59"/>
        <v>0</v>
      </c>
      <c r="BL249" s="17" t="s">
        <v>253</v>
      </c>
      <c r="BM249" s="28" t="s">
        <v>1295</v>
      </c>
    </row>
    <row r="250" spans="2:65" s="1" customFormat="1" ht="16.5" customHeight="1" x14ac:dyDescent="0.2">
      <c r="B250" s="50"/>
      <c r="C250" s="169" t="s">
        <v>827</v>
      </c>
      <c r="D250" s="169" t="s">
        <v>643</v>
      </c>
      <c r="E250" s="170" t="s">
        <v>2253</v>
      </c>
      <c r="F250" s="171" t="s">
        <v>2254</v>
      </c>
      <c r="G250" s="172" t="s">
        <v>274</v>
      </c>
      <c r="H250" s="173">
        <v>166</v>
      </c>
      <c r="I250" s="34"/>
      <c r="J250" s="174">
        <f t="shared" si="50"/>
        <v>0</v>
      </c>
      <c r="K250" s="171" t="s">
        <v>1</v>
      </c>
      <c r="L250" s="175"/>
      <c r="M250" s="176" t="s">
        <v>1</v>
      </c>
      <c r="N250" s="177" t="s">
        <v>42</v>
      </c>
      <c r="P250" s="151">
        <f t="shared" si="51"/>
        <v>0</v>
      </c>
      <c r="Q250" s="151">
        <v>0</v>
      </c>
      <c r="R250" s="151">
        <f t="shared" si="52"/>
        <v>0</v>
      </c>
      <c r="S250" s="151">
        <v>0</v>
      </c>
      <c r="T250" s="152">
        <f t="shared" si="53"/>
        <v>0</v>
      </c>
      <c r="AR250" s="28" t="s">
        <v>302</v>
      </c>
      <c r="AT250" s="28" t="s">
        <v>643</v>
      </c>
      <c r="AU250" s="28" t="s">
        <v>263</v>
      </c>
      <c r="AY250" s="17" t="s">
        <v>246</v>
      </c>
      <c r="BE250" s="29">
        <f t="shared" si="54"/>
        <v>0</v>
      </c>
      <c r="BF250" s="29">
        <f t="shared" si="55"/>
        <v>0</v>
      </c>
      <c r="BG250" s="29">
        <f t="shared" si="56"/>
        <v>0</v>
      </c>
      <c r="BH250" s="29">
        <f t="shared" si="57"/>
        <v>0</v>
      </c>
      <c r="BI250" s="29">
        <f t="shared" si="58"/>
        <v>0</v>
      </c>
      <c r="BJ250" s="17" t="s">
        <v>8</v>
      </c>
      <c r="BK250" s="29">
        <f t="shared" si="59"/>
        <v>0</v>
      </c>
      <c r="BL250" s="17" t="s">
        <v>253</v>
      </c>
      <c r="BM250" s="28" t="s">
        <v>1306</v>
      </c>
    </row>
    <row r="251" spans="2:65" s="1" customFormat="1" ht="16.5" customHeight="1" x14ac:dyDescent="0.2">
      <c r="B251" s="50"/>
      <c r="C251" s="169" t="s">
        <v>831</v>
      </c>
      <c r="D251" s="169" t="s">
        <v>643</v>
      </c>
      <c r="E251" s="170" t="s">
        <v>2253</v>
      </c>
      <c r="F251" s="171" t="s">
        <v>2254</v>
      </c>
      <c r="G251" s="172" t="s">
        <v>274</v>
      </c>
      <c r="H251" s="173">
        <v>380</v>
      </c>
      <c r="I251" s="34"/>
      <c r="J251" s="174">
        <f t="shared" si="50"/>
        <v>0</v>
      </c>
      <c r="K251" s="171" t="s">
        <v>1</v>
      </c>
      <c r="L251" s="175"/>
      <c r="M251" s="176" t="s">
        <v>1</v>
      </c>
      <c r="N251" s="177" t="s">
        <v>42</v>
      </c>
      <c r="P251" s="151">
        <f t="shared" si="51"/>
        <v>0</v>
      </c>
      <c r="Q251" s="151">
        <v>0</v>
      </c>
      <c r="R251" s="151">
        <f t="shared" si="52"/>
        <v>0</v>
      </c>
      <c r="S251" s="151">
        <v>0</v>
      </c>
      <c r="T251" s="152">
        <f t="shared" si="53"/>
        <v>0</v>
      </c>
      <c r="AR251" s="28" t="s">
        <v>302</v>
      </c>
      <c r="AT251" s="28" t="s">
        <v>643</v>
      </c>
      <c r="AU251" s="28" t="s">
        <v>263</v>
      </c>
      <c r="AY251" s="17" t="s">
        <v>246</v>
      </c>
      <c r="BE251" s="29">
        <f t="shared" si="54"/>
        <v>0</v>
      </c>
      <c r="BF251" s="29">
        <f t="shared" si="55"/>
        <v>0</v>
      </c>
      <c r="BG251" s="29">
        <f t="shared" si="56"/>
        <v>0</v>
      </c>
      <c r="BH251" s="29">
        <f t="shared" si="57"/>
        <v>0</v>
      </c>
      <c r="BI251" s="29">
        <f t="shared" si="58"/>
        <v>0</v>
      </c>
      <c r="BJ251" s="17" t="s">
        <v>8</v>
      </c>
      <c r="BK251" s="29">
        <f t="shared" si="59"/>
        <v>0</v>
      </c>
      <c r="BL251" s="17" t="s">
        <v>253</v>
      </c>
      <c r="BM251" s="28" t="s">
        <v>1315</v>
      </c>
    </row>
    <row r="252" spans="2:65" s="1" customFormat="1" ht="16.5" customHeight="1" x14ac:dyDescent="0.2">
      <c r="B252" s="50"/>
      <c r="C252" s="169" t="s">
        <v>837</v>
      </c>
      <c r="D252" s="169" t="s">
        <v>643</v>
      </c>
      <c r="E252" s="170" t="s">
        <v>2255</v>
      </c>
      <c r="F252" s="171" t="s">
        <v>2256</v>
      </c>
      <c r="G252" s="172" t="s">
        <v>274</v>
      </c>
      <c r="H252" s="173">
        <v>48</v>
      </c>
      <c r="I252" s="34"/>
      <c r="J252" s="174">
        <f t="shared" si="50"/>
        <v>0</v>
      </c>
      <c r="K252" s="171" t="s">
        <v>1</v>
      </c>
      <c r="L252" s="175"/>
      <c r="M252" s="176" t="s">
        <v>1</v>
      </c>
      <c r="N252" s="177" t="s">
        <v>42</v>
      </c>
      <c r="P252" s="151">
        <f t="shared" si="51"/>
        <v>0</v>
      </c>
      <c r="Q252" s="151">
        <v>0</v>
      </c>
      <c r="R252" s="151">
        <f t="shared" si="52"/>
        <v>0</v>
      </c>
      <c r="S252" s="151">
        <v>0</v>
      </c>
      <c r="T252" s="152">
        <f t="shared" si="53"/>
        <v>0</v>
      </c>
      <c r="AR252" s="28" t="s">
        <v>302</v>
      </c>
      <c r="AT252" s="28" t="s">
        <v>643</v>
      </c>
      <c r="AU252" s="28" t="s">
        <v>263</v>
      </c>
      <c r="AY252" s="17" t="s">
        <v>246</v>
      </c>
      <c r="BE252" s="29">
        <f t="shared" si="54"/>
        <v>0</v>
      </c>
      <c r="BF252" s="29">
        <f t="shared" si="55"/>
        <v>0</v>
      </c>
      <c r="BG252" s="29">
        <f t="shared" si="56"/>
        <v>0</v>
      </c>
      <c r="BH252" s="29">
        <f t="shared" si="57"/>
        <v>0</v>
      </c>
      <c r="BI252" s="29">
        <f t="shared" si="58"/>
        <v>0</v>
      </c>
      <c r="BJ252" s="17" t="s">
        <v>8</v>
      </c>
      <c r="BK252" s="29">
        <f t="shared" si="59"/>
        <v>0</v>
      </c>
      <c r="BL252" s="17" t="s">
        <v>253</v>
      </c>
      <c r="BM252" s="28" t="s">
        <v>1329</v>
      </c>
    </row>
    <row r="253" spans="2:65" s="1" customFormat="1" ht="16.5" customHeight="1" x14ac:dyDescent="0.2">
      <c r="B253" s="50"/>
      <c r="C253" s="169" t="s">
        <v>844</v>
      </c>
      <c r="D253" s="169" t="s">
        <v>643</v>
      </c>
      <c r="E253" s="170" t="s">
        <v>2253</v>
      </c>
      <c r="F253" s="171" t="s">
        <v>2254</v>
      </c>
      <c r="G253" s="172" t="s">
        <v>274</v>
      </c>
      <c r="H253" s="173">
        <v>125</v>
      </c>
      <c r="I253" s="34"/>
      <c r="J253" s="174">
        <f t="shared" si="50"/>
        <v>0</v>
      </c>
      <c r="K253" s="171" t="s">
        <v>1</v>
      </c>
      <c r="L253" s="175"/>
      <c r="M253" s="176" t="s">
        <v>1</v>
      </c>
      <c r="N253" s="177" t="s">
        <v>42</v>
      </c>
      <c r="P253" s="151">
        <f t="shared" si="51"/>
        <v>0</v>
      </c>
      <c r="Q253" s="151">
        <v>0</v>
      </c>
      <c r="R253" s="151">
        <f t="shared" si="52"/>
        <v>0</v>
      </c>
      <c r="S253" s="151">
        <v>0</v>
      </c>
      <c r="T253" s="152">
        <f t="shared" si="53"/>
        <v>0</v>
      </c>
      <c r="AR253" s="28" t="s">
        <v>302</v>
      </c>
      <c r="AT253" s="28" t="s">
        <v>643</v>
      </c>
      <c r="AU253" s="28" t="s">
        <v>263</v>
      </c>
      <c r="AY253" s="17" t="s">
        <v>246</v>
      </c>
      <c r="BE253" s="29">
        <f t="shared" si="54"/>
        <v>0</v>
      </c>
      <c r="BF253" s="29">
        <f t="shared" si="55"/>
        <v>0</v>
      </c>
      <c r="BG253" s="29">
        <f t="shared" si="56"/>
        <v>0</v>
      </c>
      <c r="BH253" s="29">
        <f t="shared" si="57"/>
        <v>0</v>
      </c>
      <c r="BI253" s="29">
        <f t="shared" si="58"/>
        <v>0</v>
      </c>
      <c r="BJ253" s="17" t="s">
        <v>8</v>
      </c>
      <c r="BK253" s="29">
        <f t="shared" si="59"/>
        <v>0</v>
      </c>
      <c r="BL253" s="17" t="s">
        <v>253</v>
      </c>
      <c r="BM253" s="28" t="s">
        <v>1338</v>
      </c>
    </row>
    <row r="254" spans="2:65" s="1" customFormat="1" ht="16.5" customHeight="1" x14ac:dyDescent="0.2">
      <c r="B254" s="50"/>
      <c r="C254" s="169" t="s">
        <v>851</v>
      </c>
      <c r="D254" s="169" t="s">
        <v>643</v>
      </c>
      <c r="E254" s="170" t="s">
        <v>2255</v>
      </c>
      <c r="F254" s="171" t="s">
        <v>2256</v>
      </c>
      <c r="G254" s="172" t="s">
        <v>274</v>
      </c>
      <c r="H254" s="173">
        <v>195</v>
      </c>
      <c r="I254" s="34"/>
      <c r="J254" s="174">
        <f t="shared" si="50"/>
        <v>0</v>
      </c>
      <c r="K254" s="171" t="s">
        <v>1</v>
      </c>
      <c r="L254" s="175"/>
      <c r="M254" s="176" t="s">
        <v>1</v>
      </c>
      <c r="N254" s="177" t="s">
        <v>42</v>
      </c>
      <c r="P254" s="151">
        <f t="shared" si="51"/>
        <v>0</v>
      </c>
      <c r="Q254" s="151">
        <v>0</v>
      </c>
      <c r="R254" s="151">
        <f t="shared" si="52"/>
        <v>0</v>
      </c>
      <c r="S254" s="151">
        <v>0</v>
      </c>
      <c r="T254" s="152">
        <f t="shared" si="53"/>
        <v>0</v>
      </c>
      <c r="AR254" s="28" t="s">
        <v>302</v>
      </c>
      <c r="AT254" s="28" t="s">
        <v>643</v>
      </c>
      <c r="AU254" s="28" t="s">
        <v>263</v>
      </c>
      <c r="AY254" s="17" t="s">
        <v>246</v>
      </c>
      <c r="BE254" s="29">
        <f t="shared" si="54"/>
        <v>0</v>
      </c>
      <c r="BF254" s="29">
        <f t="shared" si="55"/>
        <v>0</v>
      </c>
      <c r="BG254" s="29">
        <f t="shared" si="56"/>
        <v>0</v>
      </c>
      <c r="BH254" s="29">
        <f t="shared" si="57"/>
        <v>0</v>
      </c>
      <c r="BI254" s="29">
        <f t="shared" si="58"/>
        <v>0</v>
      </c>
      <c r="BJ254" s="17" t="s">
        <v>8</v>
      </c>
      <c r="BK254" s="29">
        <f t="shared" si="59"/>
        <v>0</v>
      </c>
      <c r="BL254" s="17" t="s">
        <v>253</v>
      </c>
      <c r="BM254" s="28" t="s">
        <v>1347</v>
      </c>
    </row>
    <row r="255" spans="2:65" s="1" customFormat="1" ht="16.5" customHeight="1" x14ac:dyDescent="0.2">
      <c r="B255" s="50"/>
      <c r="C255" s="169" t="s">
        <v>859</v>
      </c>
      <c r="D255" s="169" t="s">
        <v>643</v>
      </c>
      <c r="E255" s="170" t="s">
        <v>2257</v>
      </c>
      <c r="F255" s="171" t="s">
        <v>2258</v>
      </c>
      <c r="G255" s="172" t="s">
        <v>274</v>
      </c>
      <c r="H255" s="173">
        <v>860</v>
      </c>
      <c r="I255" s="34"/>
      <c r="J255" s="174">
        <f t="shared" si="50"/>
        <v>0</v>
      </c>
      <c r="K255" s="171" t="s">
        <v>1</v>
      </c>
      <c r="L255" s="175"/>
      <c r="M255" s="176" t="s">
        <v>1</v>
      </c>
      <c r="N255" s="177" t="s">
        <v>42</v>
      </c>
      <c r="P255" s="151">
        <f t="shared" si="51"/>
        <v>0</v>
      </c>
      <c r="Q255" s="151">
        <v>0</v>
      </c>
      <c r="R255" s="151">
        <f t="shared" si="52"/>
        <v>0</v>
      </c>
      <c r="S255" s="151">
        <v>0</v>
      </c>
      <c r="T255" s="152">
        <f t="shared" si="53"/>
        <v>0</v>
      </c>
      <c r="AR255" s="28" t="s">
        <v>302</v>
      </c>
      <c r="AT255" s="28" t="s">
        <v>643</v>
      </c>
      <c r="AU255" s="28" t="s">
        <v>263</v>
      </c>
      <c r="AY255" s="17" t="s">
        <v>246</v>
      </c>
      <c r="BE255" s="29">
        <f t="shared" si="54"/>
        <v>0</v>
      </c>
      <c r="BF255" s="29">
        <f t="shared" si="55"/>
        <v>0</v>
      </c>
      <c r="BG255" s="29">
        <f t="shared" si="56"/>
        <v>0</v>
      </c>
      <c r="BH255" s="29">
        <f t="shared" si="57"/>
        <v>0</v>
      </c>
      <c r="BI255" s="29">
        <f t="shared" si="58"/>
        <v>0</v>
      </c>
      <c r="BJ255" s="17" t="s">
        <v>8</v>
      </c>
      <c r="BK255" s="29">
        <f t="shared" si="59"/>
        <v>0</v>
      </c>
      <c r="BL255" s="17" t="s">
        <v>253</v>
      </c>
      <c r="BM255" s="28" t="s">
        <v>1360</v>
      </c>
    </row>
    <row r="256" spans="2:65" s="1" customFormat="1" ht="16.5" customHeight="1" x14ac:dyDescent="0.2">
      <c r="B256" s="50"/>
      <c r="C256" s="169" t="s">
        <v>867</v>
      </c>
      <c r="D256" s="169" t="s">
        <v>643</v>
      </c>
      <c r="E256" s="170" t="s">
        <v>2259</v>
      </c>
      <c r="F256" s="171" t="s">
        <v>2260</v>
      </c>
      <c r="G256" s="172" t="s">
        <v>274</v>
      </c>
      <c r="H256" s="173">
        <v>28</v>
      </c>
      <c r="I256" s="34"/>
      <c r="J256" s="174">
        <f t="shared" si="50"/>
        <v>0</v>
      </c>
      <c r="K256" s="171" t="s">
        <v>1</v>
      </c>
      <c r="L256" s="175"/>
      <c r="M256" s="176" t="s">
        <v>1</v>
      </c>
      <c r="N256" s="177" t="s">
        <v>42</v>
      </c>
      <c r="P256" s="151">
        <f t="shared" si="51"/>
        <v>0</v>
      </c>
      <c r="Q256" s="151">
        <v>0</v>
      </c>
      <c r="R256" s="151">
        <f t="shared" si="52"/>
        <v>0</v>
      </c>
      <c r="S256" s="151">
        <v>0</v>
      </c>
      <c r="T256" s="152">
        <f t="shared" si="53"/>
        <v>0</v>
      </c>
      <c r="AR256" s="28" t="s">
        <v>302</v>
      </c>
      <c r="AT256" s="28" t="s">
        <v>643</v>
      </c>
      <c r="AU256" s="28" t="s">
        <v>263</v>
      </c>
      <c r="AY256" s="17" t="s">
        <v>246</v>
      </c>
      <c r="BE256" s="29">
        <f t="shared" si="54"/>
        <v>0</v>
      </c>
      <c r="BF256" s="29">
        <f t="shared" si="55"/>
        <v>0</v>
      </c>
      <c r="BG256" s="29">
        <f t="shared" si="56"/>
        <v>0</v>
      </c>
      <c r="BH256" s="29">
        <f t="shared" si="57"/>
        <v>0</v>
      </c>
      <c r="BI256" s="29">
        <f t="shared" si="58"/>
        <v>0</v>
      </c>
      <c r="BJ256" s="17" t="s">
        <v>8</v>
      </c>
      <c r="BK256" s="29">
        <f t="shared" si="59"/>
        <v>0</v>
      </c>
      <c r="BL256" s="17" t="s">
        <v>253</v>
      </c>
      <c r="BM256" s="28" t="s">
        <v>1369</v>
      </c>
    </row>
    <row r="257" spans="2:65" s="1" customFormat="1" ht="16.5" customHeight="1" x14ac:dyDescent="0.2">
      <c r="B257" s="50"/>
      <c r="C257" s="169" t="s">
        <v>877</v>
      </c>
      <c r="D257" s="169" t="s">
        <v>643</v>
      </c>
      <c r="E257" s="170" t="s">
        <v>2259</v>
      </c>
      <c r="F257" s="171" t="s">
        <v>2260</v>
      </c>
      <c r="G257" s="172" t="s">
        <v>274</v>
      </c>
      <c r="H257" s="173">
        <v>37</v>
      </c>
      <c r="I257" s="34"/>
      <c r="J257" s="174">
        <f t="shared" si="50"/>
        <v>0</v>
      </c>
      <c r="K257" s="171" t="s">
        <v>1</v>
      </c>
      <c r="L257" s="175"/>
      <c r="M257" s="176" t="s">
        <v>1</v>
      </c>
      <c r="N257" s="177" t="s">
        <v>42</v>
      </c>
      <c r="P257" s="151">
        <f t="shared" si="51"/>
        <v>0</v>
      </c>
      <c r="Q257" s="151">
        <v>0</v>
      </c>
      <c r="R257" s="151">
        <f t="shared" si="52"/>
        <v>0</v>
      </c>
      <c r="S257" s="151">
        <v>0</v>
      </c>
      <c r="T257" s="152">
        <f t="shared" si="53"/>
        <v>0</v>
      </c>
      <c r="AR257" s="28" t="s">
        <v>302</v>
      </c>
      <c r="AT257" s="28" t="s">
        <v>643</v>
      </c>
      <c r="AU257" s="28" t="s">
        <v>263</v>
      </c>
      <c r="AY257" s="17" t="s">
        <v>246</v>
      </c>
      <c r="BE257" s="29">
        <f t="shared" si="54"/>
        <v>0</v>
      </c>
      <c r="BF257" s="29">
        <f t="shared" si="55"/>
        <v>0</v>
      </c>
      <c r="BG257" s="29">
        <f t="shared" si="56"/>
        <v>0</v>
      </c>
      <c r="BH257" s="29">
        <f t="shared" si="57"/>
        <v>0</v>
      </c>
      <c r="BI257" s="29">
        <f t="shared" si="58"/>
        <v>0</v>
      </c>
      <c r="BJ257" s="17" t="s">
        <v>8</v>
      </c>
      <c r="BK257" s="29">
        <f t="shared" si="59"/>
        <v>0</v>
      </c>
      <c r="BL257" s="17" t="s">
        <v>253</v>
      </c>
      <c r="BM257" s="28" t="s">
        <v>1388</v>
      </c>
    </row>
    <row r="258" spans="2:65" s="1" customFormat="1" ht="16.5" customHeight="1" x14ac:dyDescent="0.2">
      <c r="B258" s="50"/>
      <c r="C258" s="169" t="s">
        <v>881</v>
      </c>
      <c r="D258" s="169" t="s">
        <v>643</v>
      </c>
      <c r="E258" s="170" t="s">
        <v>2259</v>
      </c>
      <c r="F258" s="171" t="s">
        <v>2260</v>
      </c>
      <c r="G258" s="172" t="s">
        <v>274</v>
      </c>
      <c r="H258" s="173">
        <v>88</v>
      </c>
      <c r="I258" s="34"/>
      <c r="J258" s="174">
        <f t="shared" si="50"/>
        <v>0</v>
      </c>
      <c r="K258" s="171" t="s">
        <v>1</v>
      </c>
      <c r="L258" s="175"/>
      <c r="M258" s="176" t="s">
        <v>1</v>
      </c>
      <c r="N258" s="177" t="s">
        <v>42</v>
      </c>
      <c r="P258" s="151">
        <f t="shared" si="51"/>
        <v>0</v>
      </c>
      <c r="Q258" s="151">
        <v>0</v>
      </c>
      <c r="R258" s="151">
        <f t="shared" si="52"/>
        <v>0</v>
      </c>
      <c r="S258" s="151">
        <v>0</v>
      </c>
      <c r="T258" s="152">
        <f t="shared" si="53"/>
        <v>0</v>
      </c>
      <c r="AR258" s="28" t="s">
        <v>302</v>
      </c>
      <c r="AT258" s="28" t="s">
        <v>643</v>
      </c>
      <c r="AU258" s="28" t="s">
        <v>263</v>
      </c>
      <c r="AY258" s="17" t="s">
        <v>246</v>
      </c>
      <c r="BE258" s="29">
        <f t="shared" si="54"/>
        <v>0</v>
      </c>
      <c r="BF258" s="29">
        <f t="shared" si="55"/>
        <v>0</v>
      </c>
      <c r="BG258" s="29">
        <f t="shared" si="56"/>
        <v>0</v>
      </c>
      <c r="BH258" s="29">
        <f t="shared" si="57"/>
        <v>0</v>
      </c>
      <c r="BI258" s="29">
        <f t="shared" si="58"/>
        <v>0</v>
      </c>
      <c r="BJ258" s="17" t="s">
        <v>8</v>
      </c>
      <c r="BK258" s="29">
        <f t="shared" si="59"/>
        <v>0</v>
      </c>
      <c r="BL258" s="17" t="s">
        <v>253</v>
      </c>
      <c r="BM258" s="28" t="s">
        <v>1398</v>
      </c>
    </row>
    <row r="259" spans="2:65" s="1" customFormat="1" ht="21.75" customHeight="1" x14ac:dyDescent="0.2">
      <c r="B259" s="50"/>
      <c r="C259" s="169" t="s">
        <v>885</v>
      </c>
      <c r="D259" s="169" t="s">
        <v>643</v>
      </c>
      <c r="E259" s="170" t="s">
        <v>2261</v>
      </c>
      <c r="F259" s="171" t="s">
        <v>2262</v>
      </c>
      <c r="G259" s="172" t="s">
        <v>1809</v>
      </c>
      <c r="H259" s="173">
        <v>87</v>
      </c>
      <c r="I259" s="34"/>
      <c r="J259" s="174">
        <f t="shared" si="50"/>
        <v>0</v>
      </c>
      <c r="K259" s="171" t="s">
        <v>1</v>
      </c>
      <c r="L259" s="175"/>
      <c r="M259" s="176" t="s">
        <v>1</v>
      </c>
      <c r="N259" s="177" t="s">
        <v>42</v>
      </c>
      <c r="P259" s="151">
        <f t="shared" si="51"/>
        <v>0</v>
      </c>
      <c r="Q259" s="151">
        <v>0</v>
      </c>
      <c r="R259" s="151">
        <f t="shared" si="52"/>
        <v>0</v>
      </c>
      <c r="S259" s="151">
        <v>0</v>
      </c>
      <c r="T259" s="152">
        <f t="shared" si="53"/>
        <v>0</v>
      </c>
      <c r="AR259" s="28" t="s">
        <v>302</v>
      </c>
      <c r="AT259" s="28" t="s">
        <v>643</v>
      </c>
      <c r="AU259" s="28" t="s">
        <v>263</v>
      </c>
      <c r="AY259" s="17" t="s">
        <v>246</v>
      </c>
      <c r="BE259" s="29">
        <f t="shared" si="54"/>
        <v>0</v>
      </c>
      <c r="BF259" s="29">
        <f t="shared" si="55"/>
        <v>0</v>
      </c>
      <c r="BG259" s="29">
        <f t="shared" si="56"/>
        <v>0</v>
      </c>
      <c r="BH259" s="29">
        <f t="shared" si="57"/>
        <v>0</v>
      </c>
      <c r="BI259" s="29">
        <f t="shared" si="58"/>
        <v>0</v>
      </c>
      <c r="BJ259" s="17" t="s">
        <v>8</v>
      </c>
      <c r="BK259" s="29">
        <f t="shared" si="59"/>
        <v>0</v>
      </c>
      <c r="BL259" s="17" t="s">
        <v>253</v>
      </c>
      <c r="BM259" s="28" t="s">
        <v>1406</v>
      </c>
    </row>
    <row r="260" spans="2:65" s="1" customFormat="1" ht="21.75" customHeight="1" x14ac:dyDescent="0.2">
      <c r="B260" s="50"/>
      <c r="C260" s="169" t="s">
        <v>889</v>
      </c>
      <c r="D260" s="169" t="s">
        <v>643</v>
      </c>
      <c r="E260" s="170" t="s">
        <v>2263</v>
      </c>
      <c r="F260" s="171" t="s">
        <v>2264</v>
      </c>
      <c r="G260" s="172" t="s">
        <v>1809</v>
      </c>
      <c r="H260" s="173">
        <v>35</v>
      </c>
      <c r="I260" s="34"/>
      <c r="J260" s="174">
        <f t="shared" si="50"/>
        <v>0</v>
      </c>
      <c r="K260" s="171" t="s">
        <v>1</v>
      </c>
      <c r="L260" s="175"/>
      <c r="M260" s="176" t="s">
        <v>1</v>
      </c>
      <c r="N260" s="177" t="s">
        <v>42</v>
      </c>
      <c r="P260" s="151">
        <f t="shared" si="51"/>
        <v>0</v>
      </c>
      <c r="Q260" s="151">
        <v>0</v>
      </c>
      <c r="R260" s="151">
        <f t="shared" si="52"/>
        <v>0</v>
      </c>
      <c r="S260" s="151">
        <v>0</v>
      </c>
      <c r="T260" s="152">
        <f t="shared" si="53"/>
        <v>0</v>
      </c>
      <c r="AR260" s="28" t="s">
        <v>302</v>
      </c>
      <c r="AT260" s="28" t="s">
        <v>643</v>
      </c>
      <c r="AU260" s="28" t="s">
        <v>263</v>
      </c>
      <c r="AY260" s="17" t="s">
        <v>246</v>
      </c>
      <c r="BE260" s="29">
        <f t="shared" si="54"/>
        <v>0</v>
      </c>
      <c r="BF260" s="29">
        <f t="shared" si="55"/>
        <v>0</v>
      </c>
      <c r="BG260" s="29">
        <f t="shared" si="56"/>
        <v>0</v>
      </c>
      <c r="BH260" s="29">
        <f t="shared" si="57"/>
        <v>0</v>
      </c>
      <c r="BI260" s="29">
        <f t="shared" si="58"/>
        <v>0</v>
      </c>
      <c r="BJ260" s="17" t="s">
        <v>8</v>
      </c>
      <c r="BK260" s="29">
        <f t="shared" si="59"/>
        <v>0</v>
      </c>
      <c r="BL260" s="17" t="s">
        <v>253</v>
      </c>
      <c r="BM260" s="28" t="s">
        <v>1416</v>
      </c>
    </row>
    <row r="261" spans="2:65" s="1" customFormat="1" ht="21.75" customHeight="1" x14ac:dyDescent="0.2">
      <c r="B261" s="50"/>
      <c r="C261" s="169" t="s">
        <v>894</v>
      </c>
      <c r="D261" s="169" t="s">
        <v>643</v>
      </c>
      <c r="E261" s="170" t="s">
        <v>2265</v>
      </c>
      <c r="F261" s="171" t="s">
        <v>2266</v>
      </c>
      <c r="G261" s="172" t="s">
        <v>1809</v>
      </c>
      <c r="H261" s="173">
        <v>25</v>
      </c>
      <c r="I261" s="34"/>
      <c r="J261" s="174">
        <f t="shared" si="50"/>
        <v>0</v>
      </c>
      <c r="K261" s="171" t="s">
        <v>1</v>
      </c>
      <c r="L261" s="175"/>
      <c r="M261" s="176" t="s">
        <v>1</v>
      </c>
      <c r="N261" s="177" t="s">
        <v>42</v>
      </c>
      <c r="P261" s="151">
        <f t="shared" si="51"/>
        <v>0</v>
      </c>
      <c r="Q261" s="151">
        <v>0</v>
      </c>
      <c r="R261" s="151">
        <f t="shared" si="52"/>
        <v>0</v>
      </c>
      <c r="S261" s="151">
        <v>0</v>
      </c>
      <c r="T261" s="152">
        <f t="shared" si="53"/>
        <v>0</v>
      </c>
      <c r="AR261" s="28" t="s">
        <v>302</v>
      </c>
      <c r="AT261" s="28" t="s">
        <v>643</v>
      </c>
      <c r="AU261" s="28" t="s">
        <v>263</v>
      </c>
      <c r="AY261" s="17" t="s">
        <v>246</v>
      </c>
      <c r="BE261" s="29">
        <f t="shared" si="54"/>
        <v>0</v>
      </c>
      <c r="BF261" s="29">
        <f t="shared" si="55"/>
        <v>0</v>
      </c>
      <c r="BG261" s="29">
        <f t="shared" si="56"/>
        <v>0</v>
      </c>
      <c r="BH261" s="29">
        <f t="shared" si="57"/>
        <v>0</v>
      </c>
      <c r="BI261" s="29">
        <f t="shared" si="58"/>
        <v>0</v>
      </c>
      <c r="BJ261" s="17" t="s">
        <v>8</v>
      </c>
      <c r="BK261" s="29">
        <f t="shared" si="59"/>
        <v>0</v>
      </c>
      <c r="BL261" s="17" t="s">
        <v>253</v>
      </c>
      <c r="BM261" s="28" t="s">
        <v>1426</v>
      </c>
    </row>
    <row r="262" spans="2:65" s="1" customFormat="1" ht="21.75" customHeight="1" x14ac:dyDescent="0.2">
      <c r="B262" s="50"/>
      <c r="C262" s="169" t="s">
        <v>898</v>
      </c>
      <c r="D262" s="169" t="s">
        <v>643</v>
      </c>
      <c r="E262" s="170" t="s">
        <v>2267</v>
      </c>
      <c r="F262" s="171" t="s">
        <v>2268</v>
      </c>
      <c r="G262" s="172" t="s">
        <v>1809</v>
      </c>
      <c r="H262" s="173">
        <v>10</v>
      </c>
      <c r="I262" s="34"/>
      <c r="J262" s="174">
        <f t="shared" si="50"/>
        <v>0</v>
      </c>
      <c r="K262" s="171" t="s">
        <v>1</v>
      </c>
      <c r="L262" s="175"/>
      <c r="M262" s="176" t="s">
        <v>1</v>
      </c>
      <c r="N262" s="177" t="s">
        <v>42</v>
      </c>
      <c r="P262" s="151">
        <f t="shared" si="51"/>
        <v>0</v>
      </c>
      <c r="Q262" s="151">
        <v>0</v>
      </c>
      <c r="R262" s="151">
        <f t="shared" si="52"/>
        <v>0</v>
      </c>
      <c r="S262" s="151">
        <v>0</v>
      </c>
      <c r="T262" s="152">
        <f t="shared" si="53"/>
        <v>0</v>
      </c>
      <c r="AR262" s="28" t="s">
        <v>302</v>
      </c>
      <c r="AT262" s="28" t="s">
        <v>643</v>
      </c>
      <c r="AU262" s="28" t="s">
        <v>263</v>
      </c>
      <c r="AY262" s="17" t="s">
        <v>246</v>
      </c>
      <c r="BE262" s="29">
        <f t="shared" si="54"/>
        <v>0</v>
      </c>
      <c r="BF262" s="29">
        <f t="shared" si="55"/>
        <v>0</v>
      </c>
      <c r="BG262" s="29">
        <f t="shared" si="56"/>
        <v>0</v>
      </c>
      <c r="BH262" s="29">
        <f t="shared" si="57"/>
        <v>0</v>
      </c>
      <c r="BI262" s="29">
        <f t="shared" si="58"/>
        <v>0</v>
      </c>
      <c r="BJ262" s="17" t="s">
        <v>8</v>
      </c>
      <c r="BK262" s="29">
        <f t="shared" si="59"/>
        <v>0</v>
      </c>
      <c r="BL262" s="17" t="s">
        <v>253</v>
      </c>
      <c r="BM262" s="28" t="s">
        <v>1436</v>
      </c>
    </row>
    <row r="263" spans="2:65" s="11" customFormat="1" ht="20.85" customHeight="1" x14ac:dyDescent="0.2">
      <c r="B263" s="135"/>
      <c r="D263" s="24" t="s">
        <v>76</v>
      </c>
      <c r="E263" s="141" t="s">
        <v>1971</v>
      </c>
      <c r="F263" s="141" t="s">
        <v>2163</v>
      </c>
      <c r="J263" s="142">
        <f>BK263</f>
        <v>0</v>
      </c>
      <c r="L263" s="135"/>
      <c r="M263" s="138"/>
      <c r="P263" s="139">
        <f>SUM(P264:P266)</f>
        <v>0</v>
      </c>
      <c r="R263" s="139">
        <f>SUM(R264:R266)</f>
        <v>0</v>
      </c>
      <c r="T263" s="140">
        <f>SUM(T264:T266)</f>
        <v>0</v>
      </c>
      <c r="AR263" s="24" t="s">
        <v>8</v>
      </c>
      <c r="AT263" s="25" t="s">
        <v>76</v>
      </c>
      <c r="AU263" s="25" t="s">
        <v>86</v>
      </c>
      <c r="AY263" s="24" t="s">
        <v>246</v>
      </c>
      <c r="BK263" s="26">
        <f>SUM(BK264:BK266)</f>
        <v>0</v>
      </c>
    </row>
    <row r="264" spans="2:65" s="1" customFormat="1" ht="16.5" customHeight="1" x14ac:dyDescent="0.2">
      <c r="B264" s="50"/>
      <c r="C264" s="169" t="s">
        <v>903</v>
      </c>
      <c r="D264" s="169" t="s">
        <v>643</v>
      </c>
      <c r="E264" s="170" t="s">
        <v>2269</v>
      </c>
      <c r="F264" s="171" t="s">
        <v>2270</v>
      </c>
      <c r="G264" s="172" t="s">
        <v>1809</v>
      </c>
      <c r="H264" s="173">
        <v>1</v>
      </c>
      <c r="I264" s="34"/>
      <c r="J264" s="174">
        <f>ROUND(I264*H264,0)</f>
        <v>0</v>
      </c>
      <c r="K264" s="171" t="s">
        <v>1</v>
      </c>
      <c r="L264" s="175"/>
      <c r="M264" s="176" t="s">
        <v>1</v>
      </c>
      <c r="N264" s="177" t="s">
        <v>42</v>
      </c>
      <c r="P264" s="151">
        <f>O264*H264</f>
        <v>0</v>
      </c>
      <c r="Q264" s="151">
        <v>0</v>
      </c>
      <c r="R264" s="151">
        <f>Q264*H264</f>
        <v>0</v>
      </c>
      <c r="S264" s="151">
        <v>0</v>
      </c>
      <c r="T264" s="152">
        <f>S264*H264</f>
        <v>0</v>
      </c>
      <c r="AR264" s="28" t="s">
        <v>302</v>
      </c>
      <c r="AT264" s="28" t="s">
        <v>643</v>
      </c>
      <c r="AU264" s="28" t="s">
        <v>263</v>
      </c>
      <c r="AY264" s="17" t="s">
        <v>246</v>
      </c>
      <c r="BE264" s="29">
        <f>IF(N264="základní",J264,0)</f>
        <v>0</v>
      </c>
      <c r="BF264" s="29">
        <f>IF(N264="snížená",J264,0)</f>
        <v>0</v>
      </c>
      <c r="BG264" s="29">
        <f>IF(N264="zákl. přenesená",J264,0)</f>
        <v>0</v>
      </c>
      <c r="BH264" s="29">
        <f>IF(N264="sníž. přenesená",J264,0)</f>
        <v>0</v>
      </c>
      <c r="BI264" s="29">
        <f>IF(N264="nulová",J264,0)</f>
        <v>0</v>
      </c>
      <c r="BJ264" s="17" t="s">
        <v>8</v>
      </c>
      <c r="BK264" s="29">
        <f>ROUND(I264*H264,0)</f>
        <v>0</v>
      </c>
      <c r="BL264" s="17" t="s">
        <v>253</v>
      </c>
      <c r="BM264" s="28" t="s">
        <v>1446</v>
      </c>
    </row>
    <row r="265" spans="2:65" s="1" customFormat="1" ht="16.5" customHeight="1" x14ac:dyDescent="0.2">
      <c r="B265" s="50"/>
      <c r="C265" s="169" t="s">
        <v>907</v>
      </c>
      <c r="D265" s="169" t="s">
        <v>643</v>
      </c>
      <c r="E265" s="170" t="s">
        <v>2271</v>
      </c>
      <c r="F265" s="171" t="s">
        <v>2167</v>
      </c>
      <c r="G265" s="172" t="s">
        <v>1809</v>
      </c>
      <c r="H265" s="173">
        <v>3</v>
      </c>
      <c r="I265" s="34"/>
      <c r="J265" s="174">
        <f>ROUND(I265*H265,0)</f>
        <v>0</v>
      </c>
      <c r="K265" s="171" t="s">
        <v>1</v>
      </c>
      <c r="L265" s="175"/>
      <c r="M265" s="176" t="s">
        <v>1</v>
      </c>
      <c r="N265" s="177" t="s">
        <v>42</v>
      </c>
      <c r="P265" s="151">
        <f>O265*H265</f>
        <v>0</v>
      </c>
      <c r="Q265" s="151">
        <v>0</v>
      </c>
      <c r="R265" s="151">
        <f>Q265*H265</f>
        <v>0</v>
      </c>
      <c r="S265" s="151">
        <v>0</v>
      </c>
      <c r="T265" s="152">
        <f>S265*H265</f>
        <v>0</v>
      </c>
      <c r="AR265" s="28" t="s">
        <v>302</v>
      </c>
      <c r="AT265" s="28" t="s">
        <v>643</v>
      </c>
      <c r="AU265" s="28" t="s">
        <v>263</v>
      </c>
      <c r="AY265" s="17" t="s">
        <v>246</v>
      </c>
      <c r="BE265" s="29">
        <f>IF(N265="základní",J265,0)</f>
        <v>0</v>
      </c>
      <c r="BF265" s="29">
        <f>IF(N265="snížená",J265,0)</f>
        <v>0</v>
      </c>
      <c r="BG265" s="29">
        <f>IF(N265="zákl. přenesená",J265,0)</f>
        <v>0</v>
      </c>
      <c r="BH265" s="29">
        <f>IF(N265="sníž. přenesená",J265,0)</f>
        <v>0</v>
      </c>
      <c r="BI265" s="29">
        <f>IF(N265="nulová",J265,0)</f>
        <v>0</v>
      </c>
      <c r="BJ265" s="17" t="s">
        <v>8</v>
      </c>
      <c r="BK265" s="29">
        <f>ROUND(I265*H265,0)</f>
        <v>0</v>
      </c>
      <c r="BL265" s="17" t="s">
        <v>253</v>
      </c>
      <c r="BM265" s="28" t="s">
        <v>1454</v>
      </c>
    </row>
    <row r="266" spans="2:65" s="1" customFormat="1" ht="16.5" customHeight="1" x14ac:dyDescent="0.2">
      <c r="B266" s="50"/>
      <c r="C266" s="169" t="s">
        <v>913</v>
      </c>
      <c r="D266" s="169" t="s">
        <v>643</v>
      </c>
      <c r="E266" s="170" t="s">
        <v>2272</v>
      </c>
      <c r="F266" s="171" t="s">
        <v>2169</v>
      </c>
      <c r="G266" s="172" t="s">
        <v>1809</v>
      </c>
      <c r="H266" s="173">
        <v>1</v>
      </c>
      <c r="I266" s="34"/>
      <c r="J266" s="174">
        <f>ROUND(I266*H266,0)</f>
        <v>0</v>
      </c>
      <c r="K266" s="171" t="s">
        <v>1</v>
      </c>
      <c r="L266" s="175"/>
      <c r="M266" s="176" t="s">
        <v>1</v>
      </c>
      <c r="N266" s="177" t="s">
        <v>42</v>
      </c>
      <c r="P266" s="151">
        <f>O266*H266</f>
        <v>0</v>
      </c>
      <c r="Q266" s="151">
        <v>0</v>
      </c>
      <c r="R266" s="151">
        <f>Q266*H266</f>
        <v>0</v>
      </c>
      <c r="S266" s="151">
        <v>0</v>
      </c>
      <c r="T266" s="152">
        <f>S266*H266</f>
        <v>0</v>
      </c>
      <c r="AR266" s="28" t="s">
        <v>302</v>
      </c>
      <c r="AT266" s="28" t="s">
        <v>643</v>
      </c>
      <c r="AU266" s="28" t="s">
        <v>263</v>
      </c>
      <c r="AY266" s="17" t="s">
        <v>246</v>
      </c>
      <c r="BE266" s="29">
        <f>IF(N266="základní",J266,0)</f>
        <v>0</v>
      </c>
      <c r="BF266" s="29">
        <f>IF(N266="snížená",J266,0)</f>
        <v>0</v>
      </c>
      <c r="BG266" s="29">
        <f>IF(N266="zákl. přenesená",J266,0)</f>
        <v>0</v>
      </c>
      <c r="BH266" s="29">
        <f>IF(N266="sníž. přenesená",J266,0)</f>
        <v>0</v>
      </c>
      <c r="BI266" s="29">
        <f>IF(N266="nulová",J266,0)</f>
        <v>0</v>
      </c>
      <c r="BJ266" s="17" t="s">
        <v>8</v>
      </c>
      <c r="BK266" s="29">
        <f>ROUND(I266*H266,0)</f>
        <v>0</v>
      </c>
      <c r="BL266" s="17" t="s">
        <v>253</v>
      </c>
      <c r="BM266" s="28" t="s">
        <v>1463</v>
      </c>
    </row>
    <row r="267" spans="2:65" s="11" customFormat="1" ht="20.85" customHeight="1" x14ac:dyDescent="0.2">
      <c r="B267" s="135"/>
      <c r="D267" s="24" t="s">
        <v>76</v>
      </c>
      <c r="E267" s="141" t="s">
        <v>1989</v>
      </c>
      <c r="F267" s="141" t="s">
        <v>2170</v>
      </c>
      <c r="J267" s="142">
        <f>BK267</f>
        <v>0</v>
      </c>
      <c r="L267" s="135"/>
      <c r="M267" s="138"/>
      <c r="P267" s="139">
        <f>SUM(P268:P272)</f>
        <v>0</v>
      </c>
      <c r="R267" s="139">
        <f>SUM(R268:R272)</f>
        <v>0</v>
      </c>
      <c r="T267" s="140">
        <f>SUM(T268:T272)</f>
        <v>0</v>
      </c>
      <c r="AR267" s="24" t="s">
        <v>8</v>
      </c>
      <c r="AT267" s="25" t="s">
        <v>76</v>
      </c>
      <c r="AU267" s="25" t="s">
        <v>86</v>
      </c>
      <c r="AY267" s="24" t="s">
        <v>246</v>
      </c>
      <c r="BK267" s="26">
        <f>SUM(BK268:BK272)</f>
        <v>0</v>
      </c>
    </row>
    <row r="268" spans="2:65" s="1" customFormat="1" ht="16.5" customHeight="1" x14ac:dyDescent="0.2">
      <c r="B268" s="50"/>
      <c r="C268" s="169" t="s">
        <v>917</v>
      </c>
      <c r="D268" s="169" t="s">
        <v>643</v>
      </c>
      <c r="E268" s="170" t="s">
        <v>2273</v>
      </c>
      <c r="F268" s="171" t="s">
        <v>2172</v>
      </c>
      <c r="G268" s="172" t="s">
        <v>1809</v>
      </c>
      <c r="H268" s="173">
        <v>20</v>
      </c>
      <c r="I268" s="34"/>
      <c r="J268" s="174">
        <f>ROUND(I268*H268,0)</f>
        <v>0</v>
      </c>
      <c r="K268" s="171" t="s">
        <v>1</v>
      </c>
      <c r="L268" s="175"/>
      <c r="M268" s="176" t="s">
        <v>1</v>
      </c>
      <c r="N268" s="177" t="s">
        <v>42</v>
      </c>
      <c r="P268" s="151">
        <f>O268*H268</f>
        <v>0</v>
      </c>
      <c r="Q268" s="151">
        <v>0</v>
      </c>
      <c r="R268" s="151">
        <f>Q268*H268</f>
        <v>0</v>
      </c>
      <c r="S268" s="151">
        <v>0</v>
      </c>
      <c r="T268" s="152">
        <f>S268*H268</f>
        <v>0</v>
      </c>
      <c r="AR268" s="28" t="s">
        <v>302</v>
      </c>
      <c r="AT268" s="28" t="s">
        <v>643</v>
      </c>
      <c r="AU268" s="28" t="s">
        <v>263</v>
      </c>
      <c r="AY268" s="17" t="s">
        <v>246</v>
      </c>
      <c r="BE268" s="29">
        <f>IF(N268="základní",J268,0)</f>
        <v>0</v>
      </c>
      <c r="BF268" s="29">
        <f>IF(N268="snížená",J268,0)</f>
        <v>0</v>
      </c>
      <c r="BG268" s="29">
        <f>IF(N268="zákl. přenesená",J268,0)</f>
        <v>0</v>
      </c>
      <c r="BH268" s="29">
        <f>IF(N268="sníž. přenesená",J268,0)</f>
        <v>0</v>
      </c>
      <c r="BI268" s="29">
        <f>IF(N268="nulová",J268,0)</f>
        <v>0</v>
      </c>
      <c r="BJ268" s="17" t="s">
        <v>8</v>
      </c>
      <c r="BK268" s="29">
        <f>ROUND(I268*H268,0)</f>
        <v>0</v>
      </c>
      <c r="BL268" s="17" t="s">
        <v>253</v>
      </c>
      <c r="BM268" s="28" t="s">
        <v>1474</v>
      </c>
    </row>
    <row r="269" spans="2:65" s="1" customFormat="1" ht="21.75" customHeight="1" x14ac:dyDescent="0.2">
      <c r="B269" s="50"/>
      <c r="C269" s="169" t="s">
        <v>924</v>
      </c>
      <c r="D269" s="169" t="s">
        <v>643</v>
      </c>
      <c r="E269" s="170" t="s">
        <v>2274</v>
      </c>
      <c r="F269" s="171" t="s">
        <v>2174</v>
      </c>
      <c r="G269" s="172" t="s">
        <v>1809</v>
      </c>
      <c r="H269" s="173">
        <v>7</v>
      </c>
      <c r="I269" s="34"/>
      <c r="J269" s="174">
        <f>ROUND(I269*H269,0)</f>
        <v>0</v>
      </c>
      <c r="K269" s="171" t="s">
        <v>1</v>
      </c>
      <c r="L269" s="175"/>
      <c r="M269" s="176" t="s">
        <v>1</v>
      </c>
      <c r="N269" s="177" t="s">
        <v>42</v>
      </c>
      <c r="P269" s="151">
        <f>O269*H269</f>
        <v>0</v>
      </c>
      <c r="Q269" s="151">
        <v>0</v>
      </c>
      <c r="R269" s="151">
        <f>Q269*H269</f>
        <v>0</v>
      </c>
      <c r="S269" s="151">
        <v>0</v>
      </c>
      <c r="T269" s="152">
        <f>S269*H269</f>
        <v>0</v>
      </c>
      <c r="AR269" s="28" t="s">
        <v>302</v>
      </c>
      <c r="AT269" s="28" t="s">
        <v>643</v>
      </c>
      <c r="AU269" s="28" t="s">
        <v>263</v>
      </c>
      <c r="AY269" s="17" t="s">
        <v>246</v>
      </c>
      <c r="BE269" s="29">
        <f>IF(N269="základní",J269,0)</f>
        <v>0</v>
      </c>
      <c r="BF269" s="29">
        <f>IF(N269="snížená",J269,0)</f>
        <v>0</v>
      </c>
      <c r="BG269" s="29">
        <f>IF(N269="zákl. přenesená",J269,0)</f>
        <v>0</v>
      </c>
      <c r="BH269" s="29">
        <f>IF(N269="sníž. přenesená",J269,0)</f>
        <v>0</v>
      </c>
      <c r="BI269" s="29">
        <f>IF(N269="nulová",J269,0)</f>
        <v>0</v>
      </c>
      <c r="BJ269" s="17" t="s">
        <v>8</v>
      </c>
      <c r="BK269" s="29">
        <f>ROUND(I269*H269,0)</f>
        <v>0</v>
      </c>
      <c r="BL269" s="17" t="s">
        <v>253</v>
      </c>
      <c r="BM269" s="28" t="s">
        <v>1487</v>
      </c>
    </row>
    <row r="270" spans="2:65" s="1" customFormat="1" ht="16.5" customHeight="1" x14ac:dyDescent="0.2">
      <c r="B270" s="50"/>
      <c r="C270" s="169" t="s">
        <v>935</v>
      </c>
      <c r="D270" s="169" t="s">
        <v>643</v>
      </c>
      <c r="E270" s="170" t="s">
        <v>2275</v>
      </c>
      <c r="F270" s="171" t="s">
        <v>2176</v>
      </c>
      <c r="G270" s="172" t="s">
        <v>1809</v>
      </c>
      <c r="H270" s="173">
        <v>20</v>
      </c>
      <c r="I270" s="34"/>
      <c r="J270" s="174">
        <f>ROUND(I270*H270,0)</f>
        <v>0</v>
      </c>
      <c r="K270" s="171" t="s">
        <v>1</v>
      </c>
      <c r="L270" s="175"/>
      <c r="M270" s="176" t="s">
        <v>1</v>
      </c>
      <c r="N270" s="177" t="s">
        <v>42</v>
      </c>
      <c r="P270" s="151">
        <f>O270*H270</f>
        <v>0</v>
      </c>
      <c r="Q270" s="151">
        <v>0</v>
      </c>
      <c r="R270" s="151">
        <f>Q270*H270</f>
        <v>0</v>
      </c>
      <c r="S270" s="151">
        <v>0</v>
      </c>
      <c r="T270" s="152">
        <f>S270*H270</f>
        <v>0</v>
      </c>
      <c r="AR270" s="28" t="s">
        <v>302</v>
      </c>
      <c r="AT270" s="28" t="s">
        <v>643</v>
      </c>
      <c r="AU270" s="28" t="s">
        <v>263</v>
      </c>
      <c r="AY270" s="17" t="s">
        <v>246</v>
      </c>
      <c r="BE270" s="29">
        <f>IF(N270="základní",J270,0)</f>
        <v>0</v>
      </c>
      <c r="BF270" s="29">
        <f>IF(N270="snížená",J270,0)</f>
        <v>0</v>
      </c>
      <c r="BG270" s="29">
        <f>IF(N270="zákl. přenesená",J270,0)</f>
        <v>0</v>
      </c>
      <c r="BH270" s="29">
        <f>IF(N270="sníž. přenesená",J270,0)</f>
        <v>0</v>
      </c>
      <c r="BI270" s="29">
        <f>IF(N270="nulová",J270,0)</f>
        <v>0</v>
      </c>
      <c r="BJ270" s="17" t="s">
        <v>8</v>
      </c>
      <c r="BK270" s="29">
        <f>ROUND(I270*H270,0)</f>
        <v>0</v>
      </c>
      <c r="BL270" s="17" t="s">
        <v>253</v>
      </c>
      <c r="BM270" s="28" t="s">
        <v>1499</v>
      </c>
    </row>
    <row r="271" spans="2:65" s="1" customFormat="1" ht="16.5" customHeight="1" x14ac:dyDescent="0.2">
      <c r="B271" s="50"/>
      <c r="C271" s="169" t="s">
        <v>939</v>
      </c>
      <c r="D271" s="169" t="s">
        <v>643</v>
      </c>
      <c r="E271" s="170" t="s">
        <v>2276</v>
      </c>
      <c r="F271" s="171" t="s">
        <v>2179</v>
      </c>
      <c r="G271" s="172" t="s">
        <v>1809</v>
      </c>
      <c r="H271" s="173">
        <v>6</v>
      </c>
      <c r="I271" s="34"/>
      <c r="J271" s="174">
        <f>ROUND(I271*H271,0)</f>
        <v>0</v>
      </c>
      <c r="K271" s="171" t="s">
        <v>1</v>
      </c>
      <c r="L271" s="175"/>
      <c r="M271" s="176" t="s">
        <v>1</v>
      </c>
      <c r="N271" s="177" t="s">
        <v>42</v>
      </c>
      <c r="P271" s="151">
        <f>O271*H271</f>
        <v>0</v>
      </c>
      <c r="Q271" s="151">
        <v>0</v>
      </c>
      <c r="R271" s="151">
        <f>Q271*H271</f>
        <v>0</v>
      </c>
      <c r="S271" s="151">
        <v>0</v>
      </c>
      <c r="T271" s="152">
        <f>S271*H271</f>
        <v>0</v>
      </c>
      <c r="AR271" s="28" t="s">
        <v>302</v>
      </c>
      <c r="AT271" s="28" t="s">
        <v>643</v>
      </c>
      <c r="AU271" s="28" t="s">
        <v>263</v>
      </c>
      <c r="AY271" s="17" t="s">
        <v>246</v>
      </c>
      <c r="BE271" s="29">
        <f>IF(N271="základní",J271,0)</f>
        <v>0</v>
      </c>
      <c r="BF271" s="29">
        <f>IF(N271="snížená",J271,0)</f>
        <v>0</v>
      </c>
      <c r="BG271" s="29">
        <f>IF(N271="zákl. přenesená",J271,0)</f>
        <v>0</v>
      </c>
      <c r="BH271" s="29">
        <f>IF(N271="sníž. přenesená",J271,0)</f>
        <v>0</v>
      </c>
      <c r="BI271" s="29">
        <f>IF(N271="nulová",J271,0)</f>
        <v>0</v>
      </c>
      <c r="BJ271" s="17" t="s">
        <v>8</v>
      </c>
      <c r="BK271" s="29">
        <f>ROUND(I271*H271,0)</f>
        <v>0</v>
      </c>
      <c r="BL271" s="17" t="s">
        <v>253</v>
      </c>
      <c r="BM271" s="28" t="s">
        <v>1509</v>
      </c>
    </row>
    <row r="272" spans="2:65" s="1" customFormat="1" ht="16.5" customHeight="1" x14ac:dyDescent="0.2">
      <c r="B272" s="50"/>
      <c r="C272" s="169" t="s">
        <v>945</v>
      </c>
      <c r="D272" s="169" t="s">
        <v>643</v>
      </c>
      <c r="E272" s="170" t="s">
        <v>2277</v>
      </c>
      <c r="F272" s="171" t="s">
        <v>2181</v>
      </c>
      <c r="G272" s="172" t="s">
        <v>1809</v>
      </c>
      <c r="H272" s="173">
        <v>2</v>
      </c>
      <c r="I272" s="34"/>
      <c r="J272" s="174">
        <f>ROUND(I272*H272,0)</f>
        <v>0</v>
      </c>
      <c r="K272" s="171" t="s">
        <v>1</v>
      </c>
      <c r="L272" s="175"/>
      <c r="M272" s="176" t="s">
        <v>1</v>
      </c>
      <c r="N272" s="177" t="s">
        <v>42</v>
      </c>
      <c r="P272" s="151">
        <f>O272*H272</f>
        <v>0</v>
      </c>
      <c r="Q272" s="151">
        <v>0</v>
      </c>
      <c r="R272" s="151">
        <f>Q272*H272</f>
        <v>0</v>
      </c>
      <c r="S272" s="151">
        <v>0</v>
      </c>
      <c r="T272" s="152">
        <f>S272*H272</f>
        <v>0</v>
      </c>
      <c r="AR272" s="28" t="s">
        <v>302</v>
      </c>
      <c r="AT272" s="28" t="s">
        <v>643</v>
      </c>
      <c r="AU272" s="28" t="s">
        <v>263</v>
      </c>
      <c r="AY272" s="17" t="s">
        <v>246</v>
      </c>
      <c r="BE272" s="29">
        <f>IF(N272="základní",J272,0)</f>
        <v>0</v>
      </c>
      <c r="BF272" s="29">
        <f>IF(N272="snížená",J272,0)</f>
        <v>0</v>
      </c>
      <c r="BG272" s="29">
        <f>IF(N272="zákl. přenesená",J272,0)</f>
        <v>0</v>
      </c>
      <c r="BH272" s="29">
        <f>IF(N272="sníž. přenesená",J272,0)</f>
        <v>0</v>
      </c>
      <c r="BI272" s="29">
        <f>IF(N272="nulová",J272,0)</f>
        <v>0</v>
      </c>
      <c r="BJ272" s="17" t="s">
        <v>8</v>
      </c>
      <c r="BK272" s="29">
        <f>ROUND(I272*H272,0)</f>
        <v>0</v>
      </c>
      <c r="BL272" s="17" t="s">
        <v>253</v>
      </c>
      <c r="BM272" s="28" t="s">
        <v>1518</v>
      </c>
    </row>
    <row r="273" spans="2:65" s="11" customFormat="1" ht="20.85" customHeight="1" x14ac:dyDescent="0.2">
      <c r="B273" s="135"/>
      <c r="D273" s="24" t="s">
        <v>76</v>
      </c>
      <c r="E273" s="141" t="s">
        <v>2182</v>
      </c>
      <c r="F273" s="141" t="s">
        <v>2183</v>
      </c>
      <c r="J273" s="142">
        <f>BK273</f>
        <v>0</v>
      </c>
      <c r="L273" s="135"/>
      <c r="M273" s="138"/>
      <c r="P273" s="139">
        <f>SUM(P274:P278)</f>
        <v>0</v>
      </c>
      <c r="R273" s="139">
        <f>SUM(R274:R278)</f>
        <v>0</v>
      </c>
      <c r="T273" s="140">
        <f>SUM(T274:T278)</f>
        <v>0</v>
      </c>
      <c r="AR273" s="24" t="s">
        <v>8</v>
      </c>
      <c r="AT273" s="25" t="s">
        <v>76</v>
      </c>
      <c r="AU273" s="25" t="s">
        <v>86</v>
      </c>
      <c r="AY273" s="24" t="s">
        <v>246</v>
      </c>
      <c r="BK273" s="26">
        <f>SUM(BK274:BK278)</f>
        <v>0</v>
      </c>
    </row>
    <row r="274" spans="2:65" s="1" customFormat="1" ht="16.5" customHeight="1" x14ac:dyDescent="0.2">
      <c r="B274" s="50"/>
      <c r="C274" s="169" t="s">
        <v>951</v>
      </c>
      <c r="D274" s="169" t="s">
        <v>643</v>
      </c>
      <c r="E274" s="170" t="s">
        <v>2278</v>
      </c>
      <c r="F274" s="171" t="s">
        <v>2279</v>
      </c>
      <c r="G274" s="172" t="s">
        <v>274</v>
      </c>
      <c r="H274" s="173">
        <v>778</v>
      </c>
      <c r="I274" s="34"/>
      <c r="J274" s="174">
        <f>ROUND(I274*H274,0)</f>
        <v>0</v>
      </c>
      <c r="K274" s="171" t="s">
        <v>1</v>
      </c>
      <c r="L274" s="175"/>
      <c r="M274" s="176" t="s">
        <v>1</v>
      </c>
      <c r="N274" s="177" t="s">
        <v>42</v>
      </c>
      <c r="P274" s="151">
        <f>O274*H274</f>
        <v>0</v>
      </c>
      <c r="Q274" s="151">
        <v>0</v>
      </c>
      <c r="R274" s="151">
        <f>Q274*H274</f>
        <v>0</v>
      </c>
      <c r="S274" s="151">
        <v>0</v>
      </c>
      <c r="T274" s="152">
        <f>S274*H274</f>
        <v>0</v>
      </c>
      <c r="AR274" s="28" t="s">
        <v>302</v>
      </c>
      <c r="AT274" s="28" t="s">
        <v>643</v>
      </c>
      <c r="AU274" s="28" t="s">
        <v>263</v>
      </c>
      <c r="AY274" s="17" t="s">
        <v>246</v>
      </c>
      <c r="BE274" s="29">
        <f>IF(N274="základní",J274,0)</f>
        <v>0</v>
      </c>
      <c r="BF274" s="29">
        <f>IF(N274="snížená",J274,0)</f>
        <v>0</v>
      </c>
      <c r="BG274" s="29">
        <f>IF(N274="zákl. přenesená",J274,0)</f>
        <v>0</v>
      </c>
      <c r="BH274" s="29">
        <f>IF(N274="sníž. přenesená",J274,0)</f>
        <v>0</v>
      </c>
      <c r="BI274" s="29">
        <f>IF(N274="nulová",J274,0)</f>
        <v>0</v>
      </c>
      <c r="BJ274" s="17" t="s">
        <v>8</v>
      </c>
      <c r="BK274" s="29">
        <f>ROUND(I274*H274,0)</f>
        <v>0</v>
      </c>
      <c r="BL274" s="17" t="s">
        <v>253</v>
      </c>
      <c r="BM274" s="28" t="s">
        <v>1527</v>
      </c>
    </row>
    <row r="275" spans="2:65" s="1" customFormat="1" ht="16.5" customHeight="1" x14ac:dyDescent="0.2">
      <c r="B275" s="50"/>
      <c r="C275" s="169" t="s">
        <v>957</v>
      </c>
      <c r="D275" s="169" t="s">
        <v>643</v>
      </c>
      <c r="E275" s="170" t="s">
        <v>2280</v>
      </c>
      <c r="F275" s="171" t="s">
        <v>2281</v>
      </c>
      <c r="G275" s="172" t="s">
        <v>1809</v>
      </c>
      <c r="H275" s="173">
        <v>10</v>
      </c>
      <c r="I275" s="34"/>
      <c r="J275" s="174">
        <f>ROUND(I275*H275,0)</f>
        <v>0</v>
      </c>
      <c r="K275" s="171" t="s">
        <v>1</v>
      </c>
      <c r="L275" s="175"/>
      <c r="M275" s="176" t="s">
        <v>1</v>
      </c>
      <c r="N275" s="177" t="s">
        <v>42</v>
      </c>
      <c r="P275" s="151">
        <f>O275*H275</f>
        <v>0</v>
      </c>
      <c r="Q275" s="151">
        <v>0</v>
      </c>
      <c r="R275" s="151">
        <f>Q275*H275</f>
        <v>0</v>
      </c>
      <c r="S275" s="151">
        <v>0</v>
      </c>
      <c r="T275" s="152">
        <f>S275*H275</f>
        <v>0</v>
      </c>
      <c r="AR275" s="28" t="s">
        <v>302</v>
      </c>
      <c r="AT275" s="28" t="s">
        <v>643</v>
      </c>
      <c r="AU275" s="28" t="s">
        <v>263</v>
      </c>
      <c r="AY275" s="17" t="s">
        <v>246</v>
      </c>
      <c r="BE275" s="29">
        <f>IF(N275="základní",J275,0)</f>
        <v>0</v>
      </c>
      <c r="BF275" s="29">
        <f>IF(N275="snížená",J275,0)</f>
        <v>0</v>
      </c>
      <c r="BG275" s="29">
        <f>IF(N275="zákl. přenesená",J275,0)</f>
        <v>0</v>
      </c>
      <c r="BH275" s="29">
        <f>IF(N275="sníž. přenesená",J275,0)</f>
        <v>0</v>
      </c>
      <c r="BI275" s="29">
        <f>IF(N275="nulová",J275,0)</f>
        <v>0</v>
      </c>
      <c r="BJ275" s="17" t="s">
        <v>8</v>
      </c>
      <c r="BK275" s="29">
        <f>ROUND(I275*H275,0)</f>
        <v>0</v>
      </c>
      <c r="BL275" s="17" t="s">
        <v>253</v>
      </c>
      <c r="BM275" s="28" t="s">
        <v>1544</v>
      </c>
    </row>
    <row r="276" spans="2:65" s="1" customFormat="1" ht="16.5" customHeight="1" x14ac:dyDescent="0.2">
      <c r="B276" s="50"/>
      <c r="C276" s="169" t="s">
        <v>962</v>
      </c>
      <c r="D276" s="169" t="s">
        <v>643</v>
      </c>
      <c r="E276" s="170" t="s">
        <v>2282</v>
      </c>
      <c r="F276" s="171" t="s">
        <v>2283</v>
      </c>
      <c r="G276" s="172" t="s">
        <v>1809</v>
      </c>
      <c r="H276" s="173">
        <v>13</v>
      </c>
      <c r="I276" s="34"/>
      <c r="J276" s="174">
        <f>ROUND(I276*H276,0)</f>
        <v>0</v>
      </c>
      <c r="K276" s="171" t="s">
        <v>1</v>
      </c>
      <c r="L276" s="175"/>
      <c r="M276" s="176" t="s">
        <v>1</v>
      </c>
      <c r="N276" s="177" t="s">
        <v>42</v>
      </c>
      <c r="P276" s="151">
        <f>O276*H276</f>
        <v>0</v>
      </c>
      <c r="Q276" s="151">
        <v>0</v>
      </c>
      <c r="R276" s="151">
        <f>Q276*H276</f>
        <v>0</v>
      </c>
      <c r="S276" s="151">
        <v>0</v>
      </c>
      <c r="T276" s="152">
        <f>S276*H276</f>
        <v>0</v>
      </c>
      <c r="AR276" s="28" t="s">
        <v>302</v>
      </c>
      <c r="AT276" s="28" t="s">
        <v>643</v>
      </c>
      <c r="AU276" s="28" t="s">
        <v>263</v>
      </c>
      <c r="AY276" s="17" t="s">
        <v>246</v>
      </c>
      <c r="BE276" s="29">
        <f>IF(N276="základní",J276,0)</f>
        <v>0</v>
      </c>
      <c r="BF276" s="29">
        <f>IF(N276="snížená",J276,0)</f>
        <v>0</v>
      </c>
      <c r="BG276" s="29">
        <f>IF(N276="zákl. přenesená",J276,0)</f>
        <v>0</v>
      </c>
      <c r="BH276" s="29">
        <f>IF(N276="sníž. přenesená",J276,0)</f>
        <v>0</v>
      </c>
      <c r="BI276" s="29">
        <f>IF(N276="nulová",J276,0)</f>
        <v>0</v>
      </c>
      <c r="BJ276" s="17" t="s">
        <v>8</v>
      </c>
      <c r="BK276" s="29">
        <f>ROUND(I276*H276,0)</f>
        <v>0</v>
      </c>
      <c r="BL276" s="17" t="s">
        <v>253</v>
      </c>
      <c r="BM276" s="28" t="s">
        <v>1551</v>
      </c>
    </row>
    <row r="277" spans="2:65" s="1" customFormat="1" ht="16.5" customHeight="1" x14ac:dyDescent="0.2">
      <c r="B277" s="50"/>
      <c r="C277" s="169" t="s">
        <v>967</v>
      </c>
      <c r="D277" s="169" t="s">
        <v>643</v>
      </c>
      <c r="E277" s="170" t="s">
        <v>2284</v>
      </c>
      <c r="F277" s="171" t="s">
        <v>2285</v>
      </c>
      <c r="G277" s="172" t="s">
        <v>1809</v>
      </c>
      <c r="H277" s="173">
        <v>10</v>
      </c>
      <c r="I277" s="34"/>
      <c r="J277" s="174">
        <f>ROUND(I277*H277,0)</f>
        <v>0</v>
      </c>
      <c r="K277" s="171" t="s">
        <v>1</v>
      </c>
      <c r="L277" s="175"/>
      <c r="M277" s="176" t="s">
        <v>1</v>
      </c>
      <c r="N277" s="177" t="s">
        <v>42</v>
      </c>
      <c r="P277" s="151">
        <f>O277*H277</f>
        <v>0</v>
      </c>
      <c r="Q277" s="151">
        <v>0</v>
      </c>
      <c r="R277" s="151">
        <f>Q277*H277</f>
        <v>0</v>
      </c>
      <c r="S277" s="151">
        <v>0</v>
      </c>
      <c r="T277" s="152">
        <f>S277*H277</f>
        <v>0</v>
      </c>
      <c r="AR277" s="28" t="s">
        <v>302</v>
      </c>
      <c r="AT277" s="28" t="s">
        <v>643</v>
      </c>
      <c r="AU277" s="28" t="s">
        <v>263</v>
      </c>
      <c r="AY277" s="17" t="s">
        <v>246</v>
      </c>
      <c r="BE277" s="29">
        <f>IF(N277="základní",J277,0)</f>
        <v>0</v>
      </c>
      <c r="BF277" s="29">
        <f>IF(N277="snížená",J277,0)</f>
        <v>0</v>
      </c>
      <c r="BG277" s="29">
        <f>IF(N277="zákl. přenesená",J277,0)</f>
        <v>0</v>
      </c>
      <c r="BH277" s="29">
        <f>IF(N277="sníž. přenesená",J277,0)</f>
        <v>0</v>
      </c>
      <c r="BI277" s="29">
        <f>IF(N277="nulová",J277,0)</f>
        <v>0</v>
      </c>
      <c r="BJ277" s="17" t="s">
        <v>8</v>
      </c>
      <c r="BK277" s="29">
        <f>ROUND(I277*H277,0)</f>
        <v>0</v>
      </c>
      <c r="BL277" s="17" t="s">
        <v>253</v>
      </c>
      <c r="BM277" s="28" t="s">
        <v>1562</v>
      </c>
    </row>
    <row r="278" spans="2:65" s="1" customFormat="1" ht="16.5" customHeight="1" x14ac:dyDescent="0.2">
      <c r="B278" s="50"/>
      <c r="C278" s="169" t="s">
        <v>972</v>
      </c>
      <c r="D278" s="169" t="s">
        <v>643</v>
      </c>
      <c r="E278" s="170" t="s">
        <v>2286</v>
      </c>
      <c r="F278" s="171" t="s">
        <v>2287</v>
      </c>
      <c r="G278" s="172" t="s">
        <v>1809</v>
      </c>
      <c r="H278" s="173">
        <v>1</v>
      </c>
      <c r="I278" s="34"/>
      <c r="J278" s="174">
        <f>ROUND(I278*H278,0)</f>
        <v>0</v>
      </c>
      <c r="K278" s="171" t="s">
        <v>1</v>
      </c>
      <c r="L278" s="175"/>
      <c r="M278" s="176" t="s">
        <v>1</v>
      </c>
      <c r="N278" s="177" t="s">
        <v>42</v>
      </c>
      <c r="P278" s="151">
        <f>O278*H278</f>
        <v>0</v>
      </c>
      <c r="Q278" s="151">
        <v>0</v>
      </c>
      <c r="R278" s="151">
        <f>Q278*H278</f>
        <v>0</v>
      </c>
      <c r="S278" s="151">
        <v>0</v>
      </c>
      <c r="T278" s="152">
        <f>S278*H278</f>
        <v>0</v>
      </c>
      <c r="AR278" s="28" t="s">
        <v>302</v>
      </c>
      <c r="AT278" s="28" t="s">
        <v>643</v>
      </c>
      <c r="AU278" s="28" t="s">
        <v>263</v>
      </c>
      <c r="AY278" s="17" t="s">
        <v>246</v>
      </c>
      <c r="BE278" s="29">
        <f>IF(N278="základní",J278,0)</f>
        <v>0</v>
      </c>
      <c r="BF278" s="29">
        <f>IF(N278="snížená",J278,0)</f>
        <v>0</v>
      </c>
      <c r="BG278" s="29">
        <f>IF(N278="zákl. přenesená",J278,0)</f>
        <v>0</v>
      </c>
      <c r="BH278" s="29">
        <f>IF(N278="sníž. přenesená",J278,0)</f>
        <v>0</v>
      </c>
      <c r="BI278" s="29">
        <f>IF(N278="nulová",J278,0)</f>
        <v>0</v>
      </c>
      <c r="BJ278" s="17" t="s">
        <v>8</v>
      </c>
      <c r="BK278" s="29">
        <f>ROUND(I278*H278,0)</f>
        <v>0</v>
      </c>
      <c r="BL278" s="17" t="s">
        <v>253</v>
      </c>
      <c r="BM278" s="28" t="s">
        <v>1570</v>
      </c>
    </row>
    <row r="279" spans="2:65" s="11" customFormat="1" ht="20.85" customHeight="1" x14ac:dyDescent="0.2">
      <c r="B279" s="135"/>
      <c r="D279" s="24" t="s">
        <v>76</v>
      </c>
      <c r="E279" s="141" t="s">
        <v>2192</v>
      </c>
      <c r="F279" s="141" t="s">
        <v>2193</v>
      </c>
      <c r="J279" s="142">
        <f>BK279</f>
        <v>0</v>
      </c>
      <c r="L279" s="135"/>
      <c r="M279" s="138"/>
      <c r="P279" s="139">
        <f>SUM(P280:P286)</f>
        <v>0</v>
      </c>
      <c r="R279" s="139">
        <f>SUM(R280:R286)</f>
        <v>0</v>
      </c>
      <c r="T279" s="140">
        <f>SUM(T280:T286)</f>
        <v>0</v>
      </c>
      <c r="AR279" s="24" t="s">
        <v>8</v>
      </c>
      <c r="AT279" s="25" t="s">
        <v>76</v>
      </c>
      <c r="AU279" s="25" t="s">
        <v>86</v>
      </c>
      <c r="AY279" s="24" t="s">
        <v>246</v>
      </c>
      <c r="BK279" s="26">
        <f>SUM(BK280:BK286)</f>
        <v>0</v>
      </c>
    </row>
    <row r="280" spans="2:65" s="1" customFormat="1" ht="21.75" customHeight="1" x14ac:dyDescent="0.2">
      <c r="B280" s="50"/>
      <c r="C280" s="169" t="s">
        <v>977</v>
      </c>
      <c r="D280" s="169" t="s">
        <v>643</v>
      </c>
      <c r="E280" s="170" t="s">
        <v>2288</v>
      </c>
      <c r="F280" s="171" t="s">
        <v>2289</v>
      </c>
      <c r="G280" s="172" t="s">
        <v>274</v>
      </c>
      <c r="H280" s="173">
        <v>370</v>
      </c>
      <c r="I280" s="34"/>
      <c r="J280" s="174">
        <f t="shared" ref="J280:J286" si="60">ROUND(I280*H280,0)</f>
        <v>0</v>
      </c>
      <c r="K280" s="171" t="s">
        <v>1</v>
      </c>
      <c r="L280" s="175"/>
      <c r="M280" s="176" t="s">
        <v>1</v>
      </c>
      <c r="N280" s="177" t="s">
        <v>42</v>
      </c>
      <c r="P280" s="151">
        <f t="shared" ref="P280:P286" si="61">O280*H280</f>
        <v>0</v>
      </c>
      <c r="Q280" s="151">
        <v>0</v>
      </c>
      <c r="R280" s="151">
        <f t="shared" ref="R280:R286" si="62">Q280*H280</f>
        <v>0</v>
      </c>
      <c r="S280" s="151">
        <v>0</v>
      </c>
      <c r="T280" s="152">
        <f t="shared" ref="T280:T286" si="63">S280*H280</f>
        <v>0</v>
      </c>
      <c r="AR280" s="28" t="s">
        <v>302</v>
      </c>
      <c r="AT280" s="28" t="s">
        <v>643</v>
      </c>
      <c r="AU280" s="28" t="s">
        <v>263</v>
      </c>
      <c r="AY280" s="17" t="s">
        <v>246</v>
      </c>
      <c r="BE280" s="29">
        <f t="shared" ref="BE280:BE286" si="64">IF(N280="základní",J280,0)</f>
        <v>0</v>
      </c>
      <c r="BF280" s="29">
        <f t="shared" ref="BF280:BF286" si="65">IF(N280="snížená",J280,0)</f>
        <v>0</v>
      </c>
      <c r="BG280" s="29">
        <f t="shared" ref="BG280:BG286" si="66">IF(N280="zákl. přenesená",J280,0)</f>
        <v>0</v>
      </c>
      <c r="BH280" s="29">
        <f t="shared" ref="BH280:BH286" si="67">IF(N280="sníž. přenesená",J280,0)</f>
        <v>0</v>
      </c>
      <c r="BI280" s="29">
        <f t="shared" ref="BI280:BI286" si="68">IF(N280="nulová",J280,0)</f>
        <v>0</v>
      </c>
      <c r="BJ280" s="17" t="s">
        <v>8</v>
      </c>
      <c r="BK280" s="29">
        <f t="shared" ref="BK280:BK286" si="69">ROUND(I280*H280,0)</f>
        <v>0</v>
      </c>
      <c r="BL280" s="17" t="s">
        <v>253</v>
      </c>
      <c r="BM280" s="28" t="s">
        <v>1581</v>
      </c>
    </row>
    <row r="281" spans="2:65" s="1" customFormat="1" ht="21.75" customHeight="1" x14ac:dyDescent="0.2">
      <c r="B281" s="50"/>
      <c r="C281" s="169" t="s">
        <v>982</v>
      </c>
      <c r="D281" s="169" t="s">
        <v>643</v>
      </c>
      <c r="E281" s="170" t="s">
        <v>2290</v>
      </c>
      <c r="F281" s="171" t="s">
        <v>2291</v>
      </c>
      <c r="G281" s="172" t="s">
        <v>274</v>
      </c>
      <c r="H281" s="173">
        <v>180</v>
      </c>
      <c r="I281" s="34"/>
      <c r="J281" s="174">
        <f t="shared" si="60"/>
        <v>0</v>
      </c>
      <c r="K281" s="171" t="s">
        <v>1</v>
      </c>
      <c r="L281" s="175"/>
      <c r="M281" s="176" t="s">
        <v>1</v>
      </c>
      <c r="N281" s="177" t="s">
        <v>42</v>
      </c>
      <c r="P281" s="151">
        <f t="shared" si="61"/>
        <v>0</v>
      </c>
      <c r="Q281" s="151">
        <v>0</v>
      </c>
      <c r="R281" s="151">
        <f t="shared" si="62"/>
        <v>0</v>
      </c>
      <c r="S281" s="151">
        <v>0</v>
      </c>
      <c r="T281" s="152">
        <f t="shared" si="63"/>
        <v>0</v>
      </c>
      <c r="AR281" s="28" t="s">
        <v>302</v>
      </c>
      <c r="AT281" s="28" t="s">
        <v>643</v>
      </c>
      <c r="AU281" s="28" t="s">
        <v>263</v>
      </c>
      <c r="AY281" s="17" t="s">
        <v>246</v>
      </c>
      <c r="BE281" s="29">
        <f t="shared" si="64"/>
        <v>0</v>
      </c>
      <c r="BF281" s="29">
        <f t="shared" si="65"/>
        <v>0</v>
      </c>
      <c r="BG281" s="29">
        <f t="shared" si="66"/>
        <v>0</v>
      </c>
      <c r="BH281" s="29">
        <f t="shared" si="67"/>
        <v>0</v>
      </c>
      <c r="BI281" s="29">
        <f t="shared" si="68"/>
        <v>0</v>
      </c>
      <c r="BJ281" s="17" t="s">
        <v>8</v>
      </c>
      <c r="BK281" s="29">
        <f t="shared" si="69"/>
        <v>0</v>
      </c>
      <c r="BL281" s="17" t="s">
        <v>253</v>
      </c>
      <c r="BM281" s="28" t="s">
        <v>1592</v>
      </c>
    </row>
    <row r="282" spans="2:65" s="1" customFormat="1" ht="21.75" customHeight="1" x14ac:dyDescent="0.2">
      <c r="B282" s="50"/>
      <c r="C282" s="169" t="s">
        <v>987</v>
      </c>
      <c r="D282" s="169" t="s">
        <v>643</v>
      </c>
      <c r="E282" s="170" t="s">
        <v>2290</v>
      </c>
      <c r="F282" s="171" t="s">
        <v>2291</v>
      </c>
      <c r="G282" s="172" t="s">
        <v>274</v>
      </c>
      <c r="H282" s="173">
        <v>65</v>
      </c>
      <c r="I282" s="34"/>
      <c r="J282" s="174">
        <f t="shared" si="60"/>
        <v>0</v>
      </c>
      <c r="K282" s="171" t="s">
        <v>1</v>
      </c>
      <c r="L282" s="175"/>
      <c r="M282" s="176" t="s">
        <v>1</v>
      </c>
      <c r="N282" s="177" t="s">
        <v>42</v>
      </c>
      <c r="P282" s="151">
        <f t="shared" si="61"/>
        <v>0</v>
      </c>
      <c r="Q282" s="151">
        <v>0</v>
      </c>
      <c r="R282" s="151">
        <f t="shared" si="62"/>
        <v>0</v>
      </c>
      <c r="S282" s="151">
        <v>0</v>
      </c>
      <c r="T282" s="152">
        <f t="shared" si="63"/>
        <v>0</v>
      </c>
      <c r="AR282" s="28" t="s">
        <v>302</v>
      </c>
      <c r="AT282" s="28" t="s">
        <v>643</v>
      </c>
      <c r="AU282" s="28" t="s">
        <v>263</v>
      </c>
      <c r="AY282" s="17" t="s">
        <v>246</v>
      </c>
      <c r="BE282" s="29">
        <f t="shared" si="64"/>
        <v>0</v>
      </c>
      <c r="BF282" s="29">
        <f t="shared" si="65"/>
        <v>0</v>
      </c>
      <c r="BG282" s="29">
        <f t="shared" si="66"/>
        <v>0</v>
      </c>
      <c r="BH282" s="29">
        <f t="shared" si="67"/>
        <v>0</v>
      </c>
      <c r="BI282" s="29">
        <f t="shared" si="68"/>
        <v>0</v>
      </c>
      <c r="BJ282" s="17" t="s">
        <v>8</v>
      </c>
      <c r="BK282" s="29">
        <f t="shared" si="69"/>
        <v>0</v>
      </c>
      <c r="BL282" s="17" t="s">
        <v>253</v>
      </c>
      <c r="BM282" s="28" t="s">
        <v>1602</v>
      </c>
    </row>
    <row r="283" spans="2:65" s="1" customFormat="1" ht="16.5" customHeight="1" x14ac:dyDescent="0.2">
      <c r="B283" s="50"/>
      <c r="C283" s="169" t="s">
        <v>992</v>
      </c>
      <c r="D283" s="169" t="s">
        <v>643</v>
      </c>
      <c r="E283" s="170" t="s">
        <v>2292</v>
      </c>
      <c r="F283" s="171" t="s">
        <v>2293</v>
      </c>
      <c r="G283" s="172" t="s">
        <v>1809</v>
      </c>
      <c r="H283" s="173">
        <v>88</v>
      </c>
      <c r="I283" s="34"/>
      <c r="J283" s="174">
        <f t="shared" si="60"/>
        <v>0</v>
      </c>
      <c r="K283" s="171" t="s">
        <v>1</v>
      </c>
      <c r="L283" s="175"/>
      <c r="M283" s="176" t="s">
        <v>1</v>
      </c>
      <c r="N283" s="177" t="s">
        <v>42</v>
      </c>
      <c r="P283" s="151">
        <f t="shared" si="61"/>
        <v>0</v>
      </c>
      <c r="Q283" s="151">
        <v>0</v>
      </c>
      <c r="R283" s="151">
        <f t="shared" si="62"/>
        <v>0</v>
      </c>
      <c r="S283" s="151">
        <v>0</v>
      </c>
      <c r="T283" s="152">
        <f t="shared" si="63"/>
        <v>0</v>
      </c>
      <c r="AR283" s="28" t="s">
        <v>302</v>
      </c>
      <c r="AT283" s="28" t="s">
        <v>643</v>
      </c>
      <c r="AU283" s="28" t="s">
        <v>263</v>
      </c>
      <c r="AY283" s="17" t="s">
        <v>246</v>
      </c>
      <c r="BE283" s="29">
        <f t="shared" si="64"/>
        <v>0</v>
      </c>
      <c r="BF283" s="29">
        <f t="shared" si="65"/>
        <v>0</v>
      </c>
      <c r="BG283" s="29">
        <f t="shared" si="66"/>
        <v>0</v>
      </c>
      <c r="BH283" s="29">
        <f t="shared" si="67"/>
        <v>0</v>
      </c>
      <c r="BI283" s="29">
        <f t="shared" si="68"/>
        <v>0</v>
      </c>
      <c r="BJ283" s="17" t="s">
        <v>8</v>
      </c>
      <c r="BK283" s="29">
        <f t="shared" si="69"/>
        <v>0</v>
      </c>
      <c r="BL283" s="17" t="s">
        <v>253</v>
      </c>
      <c r="BM283" s="28" t="s">
        <v>1613</v>
      </c>
    </row>
    <row r="284" spans="2:65" s="1" customFormat="1" ht="16.5" customHeight="1" x14ac:dyDescent="0.2">
      <c r="B284" s="50"/>
      <c r="C284" s="169" t="s">
        <v>997</v>
      </c>
      <c r="D284" s="169" t="s">
        <v>643</v>
      </c>
      <c r="E284" s="170" t="s">
        <v>2294</v>
      </c>
      <c r="F284" s="171" t="s">
        <v>2295</v>
      </c>
      <c r="G284" s="172" t="s">
        <v>1809</v>
      </c>
      <c r="H284" s="173">
        <v>275</v>
      </c>
      <c r="I284" s="34"/>
      <c r="J284" s="174">
        <f t="shared" si="60"/>
        <v>0</v>
      </c>
      <c r="K284" s="171" t="s">
        <v>1</v>
      </c>
      <c r="L284" s="175"/>
      <c r="M284" s="176" t="s">
        <v>1</v>
      </c>
      <c r="N284" s="177" t="s">
        <v>42</v>
      </c>
      <c r="P284" s="151">
        <f t="shared" si="61"/>
        <v>0</v>
      </c>
      <c r="Q284" s="151">
        <v>0</v>
      </c>
      <c r="R284" s="151">
        <f t="shared" si="62"/>
        <v>0</v>
      </c>
      <c r="S284" s="151">
        <v>0</v>
      </c>
      <c r="T284" s="152">
        <f t="shared" si="63"/>
        <v>0</v>
      </c>
      <c r="AR284" s="28" t="s">
        <v>302</v>
      </c>
      <c r="AT284" s="28" t="s">
        <v>643</v>
      </c>
      <c r="AU284" s="28" t="s">
        <v>263</v>
      </c>
      <c r="AY284" s="17" t="s">
        <v>246</v>
      </c>
      <c r="BE284" s="29">
        <f t="shared" si="64"/>
        <v>0</v>
      </c>
      <c r="BF284" s="29">
        <f t="shared" si="65"/>
        <v>0</v>
      </c>
      <c r="BG284" s="29">
        <f t="shared" si="66"/>
        <v>0</v>
      </c>
      <c r="BH284" s="29">
        <f t="shared" si="67"/>
        <v>0</v>
      </c>
      <c r="BI284" s="29">
        <f t="shared" si="68"/>
        <v>0</v>
      </c>
      <c r="BJ284" s="17" t="s">
        <v>8</v>
      </c>
      <c r="BK284" s="29">
        <f t="shared" si="69"/>
        <v>0</v>
      </c>
      <c r="BL284" s="17" t="s">
        <v>253</v>
      </c>
      <c r="BM284" s="28" t="s">
        <v>1622</v>
      </c>
    </row>
    <row r="285" spans="2:65" s="1" customFormat="1" ht="16.5" customHeight="1" x14ac:dyDescent="0.2">
      <c r="B285" s="50"/>
      <c r="C285" s="169" t="s">
        <v>1002</v>
      </c>
      <c r="D285" s="169" t="s">
        <v>643</v>
      </c>
      <c r="E285" s="170" t="s">
        <v>2296</v>
      </c>
      <c r="F285" s="171" t="s">
        <v>2297</v>
      </c>
      <c r="G285" s="172" t="s">
        <v>1809</v>
      </c>
      <c r="H285" s="173">
        <v>10</v>
      </c>
      <c r="I285" s="34"/>
      <c r="J285" s="174">
        <f t="shared" si="60"/>
        <v>0</v>
      </c>
      <c r="K285" s="171" t="s">
        <v>1</v>
      </c>
      <c r="L285" s="175"/>
      <c r="M285" s="176" t="s">
        <v>1</v>
      </c>
      <c r="N285" s="177" t="s">
        <v>42</v>
      </c>
      <c r="P285" s="151">
        <f t="shared" si="61"/>
        <v>0</v>
      </c>
      <c r="Q285" s="151">
        <v>0</v>
      </c>
      <c r="R285" s="151">
        <f t="shared" si="62"/>
        <v>0</v>
      </c>
      <c r="S285" s="151">
        <v>0</v>
      </c>
      <c r="T285" s="152">
        <f t="shared" si="63"/>
        <v>0</v>
      </c>
      <c r="AR285" s="28" t="s">
        <v>302</v>
      </c>
      <c r="AT285" s="28" t="s">
        <v>643</v>
      </c>
      <c r="AU285" s="28" t="s">
        <v>263</v>
      </c>
      <c r="AY285" s="17" t="s">
        <v>246</v>
      </c>
      <c r="BE285" s="29">
        <f t="shared" si="64"/>
        <v>0</v>
      </c>
      <c r="BF285" s="29">
        <f t="shared" si="65"/>
        <v>0</v>
      </c>
      <c r="BG285" s="29">
        <f t="shared" si="66"/>
        <v>0</v>
      </c>
      <c r="BH285" s="29">
        <f t="shared" si="67"/>
        <v>0</v>
      </c>
      <c r="BI285" s="29">
        <f t="shared" si="68"/>
        <v>0</v>
      </c>
      <c r="BJ285" s="17" t="s">
        <v>8</v>
      </c>
      <c r="BK285" s="29">
        <f t="shared" si="69"/>
        <v>0</v>
      </c>
      <c r="BL285" s="17" t="s">
        <v>253</v>
      </c>
      <c r="BM285" s="28" t="s">
        <v>1631</v>
      </c>
    </row>
    <row r="286" spans="2:65" s="1" customFormat="1" ht="16.5" customHeight="1" x14ac:dyDescent="0.2">
      <c r="B286" s="50"/>
      <c r="C286" s="169" t="s">
        <v>1010</v>
      </c>
      <c r="D286" s="169" t="s">
        <v>643</v>
      </c>
      <c r="E286" s="170" t="s">
        <v>2298</v>
      </c>
      <c r="F286" s="171" t="s">
        <v>2299</v>
      </c>
      <c r="G286" s="172" t="s">
        <v>1809</v>
      </c>
      <c r="H286" s="173">
        <v>1</v>
      </c>
      <c r="I286" s="34"/>
      <c r="J286" s="174">
        <f t="shared" si="60"/>
        <v>0</v>
      </c>
      <c r="K286" s="171" t="s">
        <v>1</v>
      </c>
      <c r="L286" s="175"/>
      <c r="M286" s="176" t="s">
        <v>1</v>
      </c>
      <c r="N286" s="177" t="s">
        <v>42</v>
      </c>
      <c r="P286" s="151">
        <f t="shared" si="61"/>
        <v>0</v>
      </c>
      <c r="Q286" s="151">
        <v>0</v>
      </c>
      <c r="R286" s="151">
        <f t="shared" si="62"/>
        <v>0</v>
      </c>
      <c r="S286" s="151">
        <v>0</v>
      </c>
      <c r="T286" s="152">
        <f t="shared" si="63"/>
        <v>0</v>
      </c>
      <c r="AR286" s="28" t="s">
        <v>302</v>
      </c>
      <c r="AT286" s="28" t="s">
        <v>643</v>
      </c>
      <c r="AU286" s="28" t="s">
        <v>263</v>
      </c>
      <c r="AY286" s="17" t="s">
        <v>246</v>
      </c>
      <c r="BE286" s="29">
        <f t="shared" si="64"/>
        <v>0</v>
      </c>
      <c r="BF286" s="29">
        <f t="shared" si="65"/>
        <v>0</v>
      </c>
      <c r="BG286" s="29">
        <f t="shared" si="66"/>
        <v>0</v>
      </c>
      <c r="BH286" s="29">
        <f t="shared" si="67"/>
        <v>0</v>
      </c>
      <c r="BI286" s="29">
        <f t="shared" si="68"/>
        <v>0</v>
      </c>
      <c r="BJ286" s="17" t="s">
        <v>8</v>
      </c>
      <c r="BK286" s="29">
        <f t="shared" si="69"/>
        <v>0</v>
      </c>
      <c r="BL286" s="17" t="s">
        <v>253</v>
      </c>
      <c r="BM286" s="28" t="s">
        <v>1640</v>
      </c>
    </row>
    <row r="287" spans="2:65" s="11" customFormat="1" ht="20.85" customHeight="1" x14ac:dyDescent="0.2">
      <c r="B287" s="135"/>
      <c r="D287" s="24" t="s">
        <v>76</v>
      </c>
      <c r="E287" s="141" t="s">
        <v>2202</v>
      </c>
      <c r="F287" s="141" t="s">
        <v>2203</v>
      </c>
      <c r="J287" s="142">
        <f>BK287</f>
        <v>0</v>
      </c>
      <c r="L287" s="135"/>
      <c r="M287" s="138"/>
      <c r="P287" s="139">
        <f>SUM(P288:P292)</f>
        <v>0</v>
      </c>
      <c r="R287" s="139">
        <f>SUM(R288:R292)</f>
        <v>0</v>
      </c>
      <c r="T287" s="140">
        <f>SUM(T288:T292)</f>
        <v>0</v>
      </c>
      <c r="AR287" s="24" t="s">
        <v>8</v>
      </c>
      <c r="AT287" s="25" t="s">
        <v>76</v>
      </c>
      <c r="AU287" s="25" t="s">
        <v>86</v>
      </c>
      <c r="AY287" s="24" t="s">
        <v>246</v>
      </c>
      <c r="BK287" s="26">
        <f>SUM(BK288:BK292)</f>
        <v>0</v>
      </c>
    </row>
    <row r="288" spans="2:65" s="1" customFormat="1" ht="16.5" customHeight="1" x14ac:dyDescent="0.2">
      <c r="B288" s="50"/>
      <c r="C288" s="169" t="s">
        <v>1015</v>
      </c>
      <c r="D288" s="169" t="s">
        <v>643</v>
      </c>
      <c r="E288" s="170" t="s">
        <v>2300</v>
      </c>
      <c r="F288" s="171" t="s">
        <v>2205</v>
      </c>
      <c r="G288" s="172" t="s">
        <v>1809</v>
      </c>
      <c r="H288" s="173">
        <v>14</v>
      </c>
      <c r="I288" s="34"/>
      <c r="J288" s="174">
        <f>ROUND(I288*H288,0)</f>
        <v>0</v>
      </c>
      <c r="K288" s="171" t="s">
        <v>1</v>
      </c>
      <c r="L288" s="175"/>
      <c r="M288" s="176" t="s">
        <v>1</v>
      </c>
      <c r="N288" s="177" t="s">
        <v>42</v>
      </c>
      <c r="P288" s="151">
        <f>O288*H288</f>
        <v>0</v>
      </c>
      <c r="Q288" s="151">
        <v>0</v>
      </c>
      <c r="R288" s="151">
        <f>Q288*H288</f>
        <v>0</v>
      </c>
      <c r="S288" s="151">
        <v>0</v>
      </c>
      <c r="T288" s="152">
        <f>S288*H288</f>
        <v>0</v>
      </c>
      <c r="AR288" s="28" t="s">
        <v>302</v>
      </c>
      <c r="AT288" s="28" t="s">
        <v>643</v>
      </c>
      <c r="AU288" s="28" t="s">
        <v>263</v>
      </c>
      <c r="AY288" s="17" t="s">
        <v>246</v>
      </c>
      <c r="BE288" s="29">
        <f>IF(N288="základní",J288,0)</f>
        <v>0</v>
      </c>
      <c r="BF288" s="29">
        <f>IF(N288="snížená",J288,0)</f>
        <v>0</v>
      </c>
      <c r="BG288" s="29">
        <f>IF(N288="zákl. přenesená",J288,0)</f>
        <v>0</v>
      </c>
      <c r="BH288" s="29">
        <f>IF(N288="sníž. přenesená",J288,0)</f>
        <v>0</v>
      </c>
      <c r="BI288" s="29">
        <f>IF(N288="nulová",J288,0)</f>
        <v>0</v>
      </c>
      <c r="BJ288" s="17" t="s">
        <v>8</v>
      </c>
      <c r="BK288" s="29">
        <f>ROUND(I288*H288,0)</f>
        <v>0</v>
      </c>
      <c r="BL288" s="17" t="s">
        <v>253</v>
      </c>
      <c r="BM288" s="28" t="s">
        <v>1658</v>
      </c>
    </row>
    <row r="289" spans="2:65" s="1" customFormat="1" ht="16.5" customHeight="1" x14ac:dyDescent="0.2">
      <c r="B289" s="50"/>
      <c r="C289" s="169" t="s">
        <v>1019</v>
      </c>
      <c r="D289" s="169" t="s">
        <v>643</v>
      </c>
      <c r="E289" s="170" t="s">
        <v>2301</v>
      </c>
      <c r="F289" s="171" t="s">
        <v>2207</v>
      </c>
      <c r="G289" s="172" t="s">
        <v>1809</v>
      </c>
      <c r="H289" s="173">
        <v>14</v>
      </c>
      <c r="I289" s="34"/>
      <c r="J289" s="174">
        <f>ROUND(I289*H289,0)</f>
        <v>0</v>
      </c>
      <c r="K289" s="171" t="s">
        <v>1</v>
      </c>
      <c r="L289" s="175"/>
      <c r="M289" s="176" t="s">
        <v>1</v>
      </c>
      <c r="N289" s="177" t="s">
        <v>42</v>
      </c>
      <c r="P289" s="151">
        <f>O289*H289</f>
        <v>0</v>
      </c>
      <c r="Q289" s="151">
        <v>0</v>
      </c>
      <c r="R289" s="151">
        <f>Q289*H289</f>
        <v>0</v>
      </c>
      <c r="S289" s="151">
        <v>0</v>
      </c>
      <c r="T289" s="152">
        <f>S289*H289</f>
        <v>0</v>
      </c>
      <c r="AR289" s="28" t="s">
        <v>302</v>
      </c>
      <c r="AT289" s="28" t="s">
        <v>643</v>
      </c>
      <c r="AU289" s="28" t="s">
        <v>263</v>
      </c>
      <c r="AY289" s="17" t="s">
        <v>246</v>
      </c>
      <c r="BE289" s="29">
        <f>IF(N289="základní",J289,0)</f>
        <v>0</v>
      </c>
      <c r="BF289" s="29">
        <f>IF(N289="snížená",J289,0)</f>
        <v>0</v>
      </c>
      <c r="BG289" s="29">
        <f>IF(N289="zákl. přenesená",J289,0)</f>
        <v>0</v>
      </c>
      <c r="BH289" s="29">
        <f>IF(N289="sníž. přenesená",J289,0)</f>
        <v>0</v>
      </c>
      <c r="BI289" s="29">
        <f>IF(N289="nulová",J289,0)</f>
        <v>0</v>
      </c>
      <c r="BJ289" s="17" t="s">
        <v>8</v>
      </c>
      <c r="BK289" s="29">
        <f>ROUND(I289*H289,0)</f>
        <v>0</v>
      </c>
      <c r="BL289" s="17" t="s">
        <v>253</v>
      </c>
      <c r="BM289" s="28" t="s">
        <v>1669</v>
      </c>
    </row>
    <row r="290" spans="2:65" s="1" customFormat="1" ht="16.5" customHeight="1" x14ac:dyDescent="0.2">
      <c r="B290" s="50"/>
      <c r="C290" s="169" t="s">
        <v>1023</v>
      </c>
      <c r="D290" s="169" t="s">
        <v>643</v>
      </c>
      <c r="E290" s="170" t="s">
        <v>2236</v>
      </c>
      <c r="F290" s="171" t="s">
        <v>2092</v>
      </c>
      <c r="G290" s="172" t="s">
        <v>274</v>
      </c>
      <c r="H290" s="173">
        <v>55</v>
      </c>
      <c r="I290" s="34"/>
      <c r="J290" s="174">
        <f>ROUND(I290*H290,0)</f>
        <v>0</v>
      </c>
      <c r="K290" s="171" t="s">
        <v>1</v>
      </c>
      <c r="L290" s="175"/>
      <c r="M290" s="176" t="s">
        <v>1</v>
      </c>
      <c r="N290" s="177" t="s">
        <v>42</v>
      </c>
      <c r="P290" s="151">
        <f>O290*H290</f>
        <v>0</v>
      </c>
      <c r="Q290" s="151">
        <v>0</v>
      </c>
      <c r="R290" s="151">
        <f>Q290*H290</f>
        <v>0</v>
      </c>
      <c r="S290" s="151">
        <v>0</v>
      </c>
      <c r="T290" s="152">
        <f>S290*H290</f>
        <v>0</v>
      </c>
      <c r="AR290" s="28" t="s">
        <v>302</v>
      </c>
      <c r="AT290" s="28" t="s">
        <v>643</v>
      </c>
      <c r="AU290" s="28" t="s">
        <v>263</v>
      </c>
      <c r="AY290" s="17" t="s">
        <v>246</v>
      </c>
      <c r="BE290" s="29">
        <f>IF(N290="základní",J290,0)</f>
        <v>0</v>
      </c>
      <c r="BF290" s="29">
        <f>IF(N290="snížená",J290,0)</f>
        <v>0</v>
      </c>
      <c r="BG290" s="29">
        <f>IF(N290="zákl. přenesená",J290,0)</f>
        <v>0</v>
      </c>
      <c r="BH290" s="29">
        <f>IF(N290="sníž. přenesená",J290,0)</f>
        <v>0</v>
      </c>
      <c r="BI290" s="29">
        <f>IF(N290="nulová",J290,0)</f>
        <v>0</v>
      </c>
      <c r="BJ290" s="17" t="s">
        <v>8</v>
      </c>
      <c r="BK290" s="29">
        <f>ROUND(I290*H290,0)</f>
        <v>0</v>
      </c>
      <c r="BL290" s="17" t="s">
        <v>253</v>
      </c>
      <c r="BM290" s="28" t="s">
        <v>1677</v>
      </c>
    </row>
    <row r="291" spans="2:65" s="1" customFormat="1" ht="16.5" customHeight="1" x14ac:dyDescent="0.2">
      <c r="B291" s="50"/>
      <c r="C291" s="169" t="s">
        <v>1027</v>
      </c>
      <c r="D291" s="169" t="s">
        <v>643</v>
      </c>
      <c r="E291" s="170" t="s">
        <v>2238</v>
      </c>
      <c r="F291" s="171" t="s">
        <v>2096</v>
      </c>
      <c r="G291" s="172" t="s">
        <v>274</v>
      </c>
      <c r="H291" s="173">
        <v>45</v>
      </c>
      <c r="I291" s="34"/>
      <c r="J291" s="174">
        <f>ROUND(I291*H291,0)</f>
        <v>0</v>
      </c>
      <c r="K291" s="171" t="s">
        <v>1</v>
      </c>
      <c r="L291" s="175"/>
      <c r="M291" s="176" t="s">
        <v>1</v>
      </c>
      <c r="N291" s="177" t="s">
        <v>42</v>
      </c>
      <c r="P291" s="151">
        <f>O291*H291</f>
        <v>0</v>
      </c>
      <c r="Q291" s="151">
        <v>0</v>
      </c>
      <c r="R291" s="151">
        <f>Q291*H291</f>
        <v>0</v>
      </c>
      <c r="S291" s="151">
        <v>0</v>
      </c>
      <c r="T291" s="152">
        <f>S291*H291</f>
        <v>0</v>
      </c>
      <c r="AR291" s="28" t="s">
        <v>302</v>
      </c>
      <c r="AT291" s="28" t="s">
        <v>643</v>
      </c>
      <c r="AU291" s="28" t="s">
        <v>263</v>
      </c>
      <c r="AY291" s="17" t="s">
        <v>246</v>
      </c>
      <c r="BE291" s="29">
        <f>IF(N291="základní",J291,0)</f>
        <v>0</v>
      </c>
      <c r="BF291" s="29">
        <f>IF(N291="snížená",J291,0)</f>
        <v>0</v>
      </c>
      <c r="BG291" s="29">
        <f>IF(N291="zákl. přenesená",J291,0)</f>
        <v>0</v>
      </c>
      <c r="BH291" s="29">
        <f>IF(N291="sníž. přenesená",J291,0)</f>
        <v>0</v>
      </c>
      <c r="BI291" s="29">
        <f>IF(N291="nulová",J291,0)</f>
        <v>0</v>
      </c>
      <c r="BJ291" s="17" t="s">
        <v>8</v>
      </c>
      <c r="BK291" s="29">
        <f>ROUND(I291*H291,0)</f>
        <v>0</v>
      </c>
      <c r="BL291" s="17" t="s">
        <v>253</v>
      </c>
      <c r="BM291" s="28" t="s">
        <v>1687</v>
      </c>
    </row>
    <row r="292" spans="2:65" s="1" customFormat="1" ht="16.5" customHeight="1" x14ac:dyDescent="0.2">
      <c r="B292" s="50"/>
      <c r="C292" s="169" t="s">
        <v>1031</v>
      </c>
      <c r="D292" s="169" t="s">
        <v>643</v>
      </c>
      <c r="E292" s="170" t="s">
        <v>2302</v>
      </c>
      <c r="F292" s="171" t="s">
        <v>2209</v>
      </c>
      <c r="G292" s="172" t="s">
        <v>274</v>
      </c>
      <c r="H292" s="173">
        <v>770</v>
      </c>
      <c r="I292" s="34"/>
      <c r="J292" s="174">
        <f>ROUND(I292*H292,0)</f>
        <v>0</v>
      </c>
      <c r="K292" s="171" t="s">
        <v>1</v>
      </c>
      <c r="L292" s="175"/>
      <c r="M292" s="176" t="s">
        <v>1</v>
      </c>
      <c r="N292" s="177" t="s">
        <v>42</v>
      </c>
      <c r="P292" s="151">
        <f>O292*H292</f>
        <v>0</v>
      </c>
      <c r="Q292" s="151">
        <v>0</v>
      </c>
      <c r="R292" s="151">
        <f>Q292*H292</f>
        <v>0</v>
      </c>
      <c r="S292" s="151">
        <v>0</v>
      </c>
      <c r="T292" s="152">
        <f>S292*H292</f>
        <v>0</v>
      </c>
      <c r="AR292" s="28" t="s">
        <v>302</v>
      </c>
      <c r="AT292" s="28" t="s">
        <v>643</v>
      </c>
      <c r="AU292" s="28" t="s">
        <v>263</v>
      </c>
      <c r="AY292" s="17" t="s">
        <v>246</v>
      </c>
      <c r="BE292" s="29">
        <f>IF(N292="základní",J292,0)</f>
        <v>0</v>
      </c>
      <c r="BF292" s="29">
        <f>IF(N292="snížená",J292,0)</f>
        <v>0</v>
      </c>
      <c r="BG292" s="29">
        <f>IF(N292="zákl. přenesená",J292,0)</f>
        <v>0</v>
      </c>
      <c r="BH292" s="29">
        <f>IF(N292="sníž. přenesená",J292,0)</f>
        <v>0</v>
      </c>
      <c r="BI292" s="29">
        <f>IF(N292="nulová",J292,0)</f>
        <v>0</v>
      </c>
      <c r="BJ292" s="17" t="s">
        <v>8</v>
      </c>
      <c r="BK292" s="29">
        <f>ROUND(I292*H292,0)</f>
        <v>0</v>
      </c>
      <c r="BL292" s="17" t="s">
        <v>253</v>
      </c>
      <c r="BM292" s="28" t="s">
        <v>1711</v>
      </c>
    </row>
    <row r="293" spans="2:65" s="11" customFormat="1" ht="20.85" customHeight="1" x14ac:dyDescent="0.2">
      <c r="B293" s="135"/>
      <c r="D293" s="24" t="s">
        <v>76</v>
      </c>
      <c r="E293" s="141" t="s">
        <v>2210</v>
      </c>
      <c r="F293" s="141" t="s">
        <v>2211</v>
      </c>
      <c r="J293" s="142">
        <f>BK293</f>
        <v>0</v>
      </c>
      <c r="L293" s="135"/>
      <c r="M293" s="138"/>
      <c r="P293" s="139">
        <f>SUM(P294:P301)</f>
        <v>0</v>
      </c>
      <c r="R293" s="139">
        <f>SUM(R294:R301)</f>
        <v>0</v>
      </c>
      <c r="T293" s="140">
        <f>SUM(T294:T301)</f>
        <v>0</v>
      </c>
      <c r="AR293" s="24" t="s">
        <v>8</v>
      </c>
      <c r="AT293" s="25" t="s">
        <v>76</v>
      </c>
      <c r="AU293" s="25" t="s">
        <v>86</v>
      </c>
      <c r="AY293" s="24" t="s">
        <v>246</v>
      </c>
      <c r="BK293" s="26">
        <f>SUM(BK294:BK301)</f>
        <v>0</v>
      </c>
    </row>
    <row r="294" spans="2:65" s="1" customFormat="1" ht="16.5" customHeight="1" x14ac:dyDescent="0.2">
      <c r="B294" s="50"/>
      <c r="C294" s="169" t="s">
        <v>1036</v>
      </c>
      <c r="D294" s="169" t="s">
        <v>643</v>
      </c>
      <c r="E294" s="170" t="s">
        <v>2303</v>
      </c>
      <c r="F294" s="171" t="s">
        <v>2213</v>
      </c>
      <c r="G294" s="172" t="s">
        <v>1809</v>
      </c>
      <c r="H294" s="173">
        <v>2</v>
      </c>
      <c r="I294" s="34"/>
      <c r="J294" s="174">
        <f t="shared" ref="J294:J301" si="70">ROUND(I294*H294,0)</f>
        <v>0</v>
      </c>
      <c r="K294" s="171" t="s">
        <v>1</v>
      </c>
      <c r="L294" s="175"/>
      <c r="M294" s="176" t="s">
        <v>1</v>
      </c>
      <c r="N294" s="177" t="s">
        <v>42</v>
      </c>
      <c r="P294" s="151">
        <f t="shared" ref="P294:P301" si="71">O294*H294</f>
        <v>0</v>
      </c>
      <c r="Q294" s="151">
        <v>0</v>
      </c>
      <c r="R294" s="151">
        <f t="shared" ref="R294:R301" si="72">Q294*H294</f>
        <v>0</v>
      </c>
      <c r="S294" s="151">
        <v>0</v>
      </c>
      <c r="T294" s="152">
        <f t="shared" ref="T294:T301" si="73">S294*H294</f>
        <v>0</v>
      </c>
      <c r="AR294" s="28" t="s">
        <v>302</v>
      </c>
      <c r="AT294" s="28" t="s">
        <v>643</v>
      </c>
      <c r="AU294" s="28" t="s">
        <v>263</v>
      </c>
      <c r="AY294" s="17" t="s">
        <v>246</v>
      </c>
      <c r="BE294" s="29">
        <f t="shared" ref="BE294:BE301" si="74">IF(N294="základní",J294,0)</f>
        <v>0</v>
      </c>
      <c r="BF294" s="29">
        <f t="shared" ref="BF294:BF301" si="75">IF(N294="snížená",J294,0)</f>
        <v>0</v>
      </c>
      <c r="BG294" s="29">
        <f t="shared" ref="BG294:BG301" si="76">IF(N294="zákl. přenesená",J294,0)</f>
        <v>0</v>
      </c>
      <c r="BH294" s="29">
        <f t="shared" ref="BH294:BH301" si="77">IF(N294="sníž. přenesená",J294,0)</f>
        <v>0</v>
      </c>
      <c r="BI294" s="29">
        <f t="shared" ref="BI294:BI301" si="78">IF(N294="nulová",J294,0)</f>
        <v>0</v>
      </c>
      <c r="BJ294" s="17" t="s">
        <v>8</v>
      </c>
      <c r="BK294" s="29">
        <f t="shared" ref="BK294:BK301" si="79">ROUND(I294*H294,0)</f>
        <v>0</v>
      </c>
      <c r="BL294" s="17" t="s">
        <v>253</v>
      </c>
      <c r="BM294" s="28" t="s">
        <v>1719</v>
      </c>
    </row>
    <row r="295" spans="2:65" s="1" customFormat="1" ht="16.5" customHeight="1" x14ac:dyDescent="0.2">
      <c r="B295" s="50"/>
      <c r="C295" s="169" t="s">
        <v>1041</v>
      </c>
      <c r="D295" s="169" t="s">
        <v>643</v>
      </c>
      <c r="E295" s="170" t="s">
        <v>2304</v>
      </c>
      <c r="F295" s="171" t="s">
        <v>2305</v>
      </c>
      <c r="G295" s="172" t="s">
        <v>274</v>
      </c>
      <c r="H295" s="173">
        <v>90</v>
      </c>
      <c r="I295" s="34"/>
      <c r="J295" s="174">
        <f t="shared" si="70"/>
        <v>0</v>
      </c>
      <c r="K295" s="171" t="s">
        <v>1</v>
      </c>
      <c r="L295" s="175"/>
      <c r="M295" s="176" t="s">
        <v>1</v>
      </c>
      <c r="N295" s="177" t="s">
        <v>42</v>
      </c>
      <c r="P295" s="151">
        <f t="shared" si="71"/>
        <v>0</v>
      </c>
      <c r="Q295" s="151">
        <v>0</v>
      </c>
      <c r="R295" s="151">
        <f t="shared" si="72"/>
        <v>0</v>
      </c>
      <c r="S295" s="151">
        <v>0</v>
      </c>
      <c r="T295" s="152">
        <f t="shared" si="73"/>
        <v>0</v>
      </c>
      <c r="AR295" s="28" t="s">
        <v>302</v>
      </c>
      <c r="AT295" s="28" t="s">
        <v>643</v>
      </c>
      <c r="AU295" s="28" t="s">
        <v>263</v>
      </c>
      <c r="AY295" s="17" t="s">
        <v>246</v>
      </c>
      <c r="BE295" s="29">
        <f t="shared" si="74"/>
        <v>0</v>
      </c>
      <c r="BF295" s="29">
        <f t="shared" si="75"/>
        <v>0</v>
      </c>
      <c r="BG295" s="29">
        <f t="shared" si="76"/>
        <v>0</v>
      </c>
      <c r="BH295" s="29">
        <f t="shared" si="77"/>
        <v>0</v>
      </c>
      <c r="BI295" s="29">
        <f t="shared" si="78"/>
        <v>0</v>
      </c>
      <c r="BJ295" s="17" t="s">
        <v>8</v>
      </c>
      <c r="BK295" s="29">
        <f t="shared" si="79"/>
        <v>0</v>
      </c>
      <c r="BL295" s="17" t="s">
        <v>253</v>
      </c>
      <c r="BM295" s="28" t="s">
        <v>1729</v>
      </c>
    </row>
    <row r="296" spans="2:65" s="1" customFormat="1" ht="16.5" customHeight="1" x14ac:dyDescent="0.2">
      <c r="B296" s="50"/>
      <c r="C296" s="169" t="s">
        <v>1047</v>
      </c>
      <c r="D296" s="169" t="s">
        <v>643</v>
      </c>
      <c r="E296" s="170" t="s">
        <v>2306</v>
      </c>
      <c r="F296" s="171" t="s">
        <v>2217</v>
      </c>
      <c r="G296" s="172" t="s">
        <v>274</v>
      </c>
      <c r="H296" s="173">
        <v>165</v>
      </c>
      <c r="I296" s="34"/>
      <c r="J296" s="174">
        <f t="shared" si="70"/>
        <v>0</v>
      </c>
      <c r="K296" s="171" t="s">
        <v>1</v>
      </c>
      <c r="L296" s="175"/>
      <c r="M296" s="176" t="s">
        <v>1</v>
      </c>
      <c r="N296" s="177" t="s">
        <v>42</v>
      </c>
      <c r="P296" s="151">
        <f t="shared" si="71"/>
        <v>0</v>
      </c>
      <c r="Q296" s="151">
        <v>0</v>
      </c>
      <c r="R296" s="151">
        <f t="shared" si="72"/>
        <v>0</v>
      </c>
      <c r="S296" s="151">
        <v>0</v>
      </c>
      <c r="T296" s="152">
        <f t="shared" si="73"/>
        <v>0</v>
      </c>
      <c r="AR296" s="28" t="s">
        <v>302</v>
      </c>
      <c r="AT296" s="28" t="s">
        <v>643</v>
      </c>
      <c r="AU296" s="28" t="s">
        <v>263</v>
      </c>
      <c r="AY296" s="17" t="s">
        <v>246</v>
      </c>
      <c r="BE296" s="29">
        <f t="shared" si="74"/>
        <v>0</v>
      </c>
      <c r="BF296" s="29">
        <f t="shared" si="75"/>
        <v>0</v>
      </c>
      <c r="BG296" s="29">
        <f t="shared" si="76"/>
        <v>0</v>
      </c>
      <c r="BH296" s="29">
        <f t="shared" si="77"/>
        <v>0</v>
      </c>
      <c r="BI296" s="29">
        <f t="shared" si="78"/>
        <v>0</v>
      </c>
      <c r="BJ296" s="17" t="s">
        <v>8</v>
      </c>
      <c r="BK296" s="29">
        <f t="shared" si="79"/>
        <v>0</v>
      </c>
      <c r="BL296" s="17" t="s">
        <v>253</v>
      </c>
      <c r="BM296" s="28" t="s">
        <v>2307</v>
      </c>
    </row>
    <row r="297" spans="2:65" s="1" customFormat="1" ht="16.5" customHeight="1" x14ac:dyDescent="0.2">
      <c r="B297" s="50"/>
      <c r="C297" s="169" t="s">
        <v>1051</v>
      </c>
      <c r="D297" s="169" t="s">
        <v>643</v>
      </c>
      <c r="E297" s="170" t="s">
        <v>2308</v>
      </c>
      <c r="F297" s="171" t="s">
        <v>2219</v>
      </c>
      <c r="G297" s="172" t="s">
        <v>1809</v>
      </c>
      <c r="H297" s="173">
        <v>3</v>
      </c>
      <c r="I297" s="34"/>
      <c r="J297" s="174">
        <f t="shared" si="70"/>
        <v>0</v>
      </c>
      <c r="K297" s="171" t="s">
        <v>1</v>
      </c>
      <c r="L297" s="175"/>
      <c r="M297" s="176" t="s">
        <v>1</v>
      </c>
      <c r="N297" s="177" t="s">
        <v>42</v>
      </c>
      <c r="P297" s="151">
        <f t="shared" si="71"/>
        <v>0</v>
      </c>
      <c r="Q297" s="151">
        <v>0</v>
      </c>
      <c r="R297" s="151">
        <f t="shared" si="72"/>
        <v>0</v>
      </c>
      <c r="S297" s="151">
        <v>0</v>
      </c>
      <c r="T297" s="152">
        <f t="shared" si="73"/>
        <v>0</v>
      </c>
      <c r="AR297" s="28" t="s">
        <v>302</v>
      </c>
      <c r="AT297" s="28" t="s">
        <v>643</v>
      </c>
      <c r="AU297" s="28" t="s">
        <v>263</v>
      </c>
      <c r="AY297" s="17" t="s">
        <v>246</v>
      </c>
      <c r="BE297" s="29">
        <f t="shared" si="74"/>
        <v>0</v>
      </c>
      <c r="BF297" s="29">
        <f t="shared" si="75"/>
        <v>0</v>
      </c>
      <c r="BG297" s="29">
        <f t="shared" si="76"/>
        <v>0</v>
      </c>
      <c r="BH297" s="29">
        <f t="shared" si="77"/>
        <v>0</v>
      </c>
      <c r="BI297" s="29">
        <f t="shared" si="78"/>
        <v>0</v>
      </c>
      <c r="BJ297" s="17" t="s">
        <v>8</v>
      </c>
      <c r="BK297" s="29">
        <f t="shared" si="79"/>
        <v>0</v>
      </c>
      <c r="BL297" s="17" t="s">
        <v>253</v>
      </c>
      <c r="BM297" s="28" t="s">
        <v>2309</v>
      </c>
    </row>
    <row r="298" spans="2:65" s="1" customFormat="1" ht="16.5" customHeight="1" x14ac:dyDescent="0.2">
      <c r="B298" s="50"/>
      <c r="C298" s="169" t="s">
        <v>1057</v>
      </c>
      <c r="D298" s="169" t="s">
        <v>643</v>
      </c>
      <c r="E298" s="170" t="s">
        <v>2310</v>
      </c>
      <c r="F298" s="171" t="s">
        <v>2311</v>
      </c>
      <c r="G298" s="172" t="s">
        <v>1809</v>
      </c>
      <c r="H298" s="173">
        <v>3</v>
      </c>
      <c r="I298" s="34"/>
      <c r="J298" s="174">
        <f t="shared" si="70"/>
        <v>0</v>
      </c>
      <c r="K298" s="171" t="s">
        <v>1</v>
      </c>
      <c r="L298" s="175"/>
      <c r="M298" s="176" t="s">
        <v>1</v>
      </c>
      <c r="N298" s="177" t="s">
        <v>42</v>
      </c>
      <c r="P298" s="151">
        <f t="shared" si="71"/>
        <v>0</v>
      </c>
      <c r="Q298" s="151">
        <v>0</v>
      </c>
      <c r="R298" s="151">
        <f t="shared" si="72"/>
        <v>0</v>
      </c>
      <c r="S298" s="151">
        <v>0</v>
      </c>
      <c r="T298" s="152">
        <f t="shared" si="73"/>
        <v>0</v>
      </c>
      <c r="AR298" s="28" t="s">
        <v>302</v>
      </c>
      <c r="AT298" s="28" t="s">
        <v>643</v>
      </c>
      <c r="AU298" s="28" t="s">
        <v>263</v>
      </c>
      <c r="AY298" s="17" t="s">
        <v>246</v>
      </c>
      <c r="BE298" s="29">
        <f t="shared" si="74"/>
        <v>0</v>
      </c>
      <c r="BF298" s="29">
        <f t="shared" si="75"/>
        <v>0</v>
      </c>
      <c r="BG298" s="29">
        <f t="shared" si="76"/>
        <v>0</v>
      </c>
      <c r="BH298" s="29">
        <f t="shared" si="77"/>
        <v>0</v>
      </c>
      <c r="BI298" s="29">
        <f t="shared" si="78"/>
        <v>0</v>
      </c>
      <c r="BJ298" s="17" t="s">
        <v>8</v>
      </c>
      <c r="BK298" s="29">
        <f t="shared" si="79"/>
        <v>0</v>
      </c>
      <c r="BL298" s="17" t="s">
        <v>253</v>
      </c>
      <c r="BM298" s="28" t="s">
        <v>2312</v>
      </c>
    </row>
    <row r="299" spans="2:65" s="1" customFormat="1" ht="16.5" customHeight="1" x14ac:dyDescent="0.2">
      <c r="B299" s="50"/>
      <c r="C299" s="169" t="s">
        <v>1063</v>
      </c>
      <c r="D299" s="169" t="s">
        <v>643</v>
      </c>
      <c r="E299" s="170" t="s">
        <v>2313</v>
      </c>
      <c r="F299" s="171" t="s">
        <v>2223</v>
      </c>
      <c r="G299" s="172" t="s">
        <v>1809</v>
      </c>
      <c r="H299" s="173">
        <v>55</v>
      </c>
      <c r="I299" s="34"/>
      <c r="J299" s="174">
        <f t="shared" si="70"/>
        <v>0</v>
      </c>
      <c r="K299" s="171" t="s">
        <v>1</v>
      </c>
      <c r="L299" s="175"/>
      <c r="M299" s="176" t="s">
        <v>1</v>
      </c>
      <c r="N299" s="177" t="s">
        <v>42</v>
      </c>
      <c r="P299" s="151">
        <f t="shared" si="71"/>
        <v>0</v>
      </c>
      <c r="Q299" s="151">
        <v>0</v>
      </c>
      <c r="R299" s="151">
        <f t="shared" si="72"/>
        <v>0</v>
      </c>
      <c r="S299" s="151">
        <v>0</v>
      </c>
      <c r="T299" s="152">
        <f t="shared" si="73"/>
        <v>0</v>
      </c>
      <c r="AR299" s="28" t="s">
        <v>302</v>
      </c>
      <c r="AT299" s="28" t="s">
        <v>643</v>
      </c>
      <c r="AU299" s="28" t="s">
        <v>263</v>
      </c>
      <c r="AY299" s="17" t="s">
        <v>246</v>
      </c>
      <c r="BE299" s="29">
        <f t="shared" si="74"/>
        <v>0</v>
      </c>
      <c r="BF299" s="29">
        <f t="shared" si="75"/>
        <v>0</v>
      </c>
      <c r="BG299" s="29">
        <f t="shared" si="76"/>
        <v>0</v>
      </c>
      <c r="BH299" s="29">
        <f t="shared" si="77"/>
        <v>0</v>
      </c>
      <c r="BI299" s="29">
        <f t="shared" si="78"/>
        <v>0</v>
      </c>
      <c r="BJ299" s="17" t="s">
        <v>8</v>
      </c>
      <c r="BK299" s="29">
        <f t="shared" si="79"/>
        <v>0</v>
      </c>
      <c r="BL299" s="17" t="s">
        <v>253</v>
      </c>
      <c r="BM299" s="28" t="s">
        <v>2314</v>
      </c>
    </row>
    <row r="300" spans="2:65" s="1" customFormat="1" ht="16.5" customHeight="1" x14ac:dyDescent="0.2">
      <c r="B300" s="50"/>
      <c r="C300" s="169" t="s">
        <v>1068</v>
      </c>
      <c r="D300" s="169" t="s">
        <v>643</v>
      </c>
      <c r="E300" s="170" t="s">
        <v>2315</v>
      </c>
      <c r="F300" s="171" t="s">
        <v>2316</v>
      </c>
      <c r="G300" s="172" t="s">
        <v>1809</v>
      </c>
      <c r="H300" s="173">
        <v>1</v>
      </c>
      <c r="I300" s="34"/>
      <c r="J300" s="174">
        <f t="shared" si="70"/>
        <v>0</v>
      </c>
      <c r="K300" s="171" t="s">
        <v>1</v>
      </c>
      <c r="L300" s="175"/>
      <c r="M300" s="176" t="s">
        <v>1</v>
      </c>
      <c r="N300" s="177" t="s">
        <v>42</v>
      </c>
      <c r="P300" s="151">
        <f t="shared" si="71"/>
        <v>0</v>
      </c>
      <c r="Q300" s="151">
        <v>0</v>
      </c>
      <c r="R300" s="151">
        <f t="shared" si="72"/>
        <v>0</v>
      </c>
      <c r="S300" s="151">
        <v>0</v>
      </c>
      <c r="T300" s="152">
        <f t="shared" si="73"/>
        <v>0</v>
      </c>
      <c r="AR300" s="28" t="s">
        <v>302</v>
      </c>
      <c r="AT300" s="28" t="s">
        <v>643</v>
      </c>
      <c r="AU300" s="28" t="s">
        <v>263</v>
      </c>
      <c r="AY300" s="17" t="s">
        <v>246</v>
      </c>
      <c r="BE300" s="29">
        <f t="shared" si="74"/>
        <v>0</v>
      </c>
      <c r="BF300" s="29">
        <f t="shared" si="75"/>
        <v>0</v>
      </c>
      <c r="BG300" s="29">
        <f t="shared" si="76"/>
        <v>0</v>
      </c>
      <c r="BH300" s="29">
        <f t="shared" si="77"/>
        <v>0</v>
      </c>
      <c r="BI300" s="29">
        <f t="shared" si="78"/>
        <v>0</v>
      </c>
      <c r="BJ300" s="17" t="s">
        <v>8</v>
      </c>
      <c r="BK300" s="29">
        <f t="shared" si="79"/>
        <v>0</v>
      </c>
      <c r="BL300" s="17" t="s">
        <v>253</v>
      </c>
      <c r="BM300" s="28" t="s">
        <v>2317</v>
      </c>
    </row>
    <row r="301" spans="2:65" s="1" customFormat="1" ht="16.5" customHeight="1" x14ac:dyDescent="0.2">
      <c r="B301" s="50"/>
      <c r="C301" s="169" t="s">
        <v>1073</v>
      </c>
      <c r="D301" s="169" t="s">
        <v>643</v>
      </c>
      <c r="E301" s="170" t="s">
        <v>2318</v>
      </c>
      <c r="F301" s="171" t="s">
        <v>2319</v>
      </c>
      <c r="G301" s="172" t="s">
        <v>1809</v>
      </c>
      <c r="H301" s="173">
        <v>1</v>
      </c>
      <c r="I301" s="34"/>
      <c r="J301" s="174">
        <f t="shared" si="70"/>
        <v>0</v>
      </c>
      <c r="K301" s="171" t="s">
        <v>1</v>
      </c>
      <c r="L301" s="175"/>
      <c r="M301" s="176" t="s">
        <v>1</v>
      </c>
      <c r="N301" s="177" t="s">
        <v>42</v>
      </c>
      <c r="P301" s="151">
        <f t="shared" si="71"/>
        <v>0</v>
      </c>
      <c r="Q301" s="151">
        <v>0</v>
      </c>
      <c r="R301" s="151">
        <f t="shared" si="72"/>
        <v>0</v>
      </c>
      <c r="S301" s="151">
        <v>0</v>
      </c>
      <c r="T301" s="152">
        <f t="shared" si="73"/>
        <v>0</v>
      </c>
      <c r="AR301" s="28" t="s">
        <v>302</v>
      </c>
      <c r="AT301" s="28" t="s">
        <v>643</v>
      </c>
      <c r="AU301" s="28" t="s">
        <v>263</v>
      </c>
      <c r="AY301" s="17" t="s">
        <v>246</v>
      </c>
      <c r="BE301" s="29">
        <f t="shared" si="74"/>
        <v>0</v>
      </c>
      <c r="BF301" s="29">
        <f t="shared" si="75"/>
        <v>0</v>
      </c>
      <c r="BG301" s="29">
        <f t="shared" si="76"/>
        <v>0</v>
      </c>
      <c r="BH301" s="29">
        <f t="shared" si="77"/>
        <v>0</v>
      </c>
      <c r="BI301" s="29">
        <f t="shared" si="78"/>
        <v>0</v>
      </c>
      <c r="BJ301" s="17" t="s">
        <v>8</v>
      </c>
      <c r="BK301" s="29">
        <f t="shared" si="79"/>
        <v>0</v>
      </c>
      <c r="BL301" s="17" t="s">
        <v>253</v>
      </c>
      <c r="BM301" s="28" t="s">
        <v>2320</v>
      </c>
    </row>
    <row r="302" spans="2:65" s="11" customFormat="1" ht="22.9" customHeight="1" x14ac:dyDescent="0.2">
      <c r="B302" s="135"/>
      <c r="D302" s="24" t="s">
        <v>76</v>
      </c>
      <c r="E302" s="141" t="s">
        <v>2321</v>
      </c>
      <c r="F302" s="141" t="s">
        <v>2089</v>
      </c>
      <c r="J302" s="142">
        <f>BK302</f>
        <v>0</v>
      </c>
      <c r="L302" s="135"/>
      <c r="M302" s="138"/>
      <c r="P302" s="139">
        <f>P303</f>
        <v>0</v>
      </c>
      <c r="R302" s="139">
        <f>R303</f>
        <v>0</v>
      </c>
      <c r="T302" s="140">
        <f>T303</f>
        <v>0</v>
      </c>
      <c r="AR302" s="24" t="s">
        <v>263</v>
      </c>
      <c r="AT302" s="25" t="s">
        <v>76</v>
      </c>
      <c r="AU302" s="25" t="s">
        <v>8</v>
      </c>
      <c r="AY302" s="24" t="s">
        <v>246</v>
      </c>
      <c r="BK302" s="26">
        <f>BK303</f>
        <v>0</v>
      </c>
    </row>
    <row r="303" spans="2:65" s="1" customFormat="1" ht="16.5" customHeight="1" x14ac:dyDescent="0.2">
      <c r="B303" s="50"/>
      <c r="C303" s="169" t="s">
        <v>1077</v>
      </c>
      <c r="D303" s="169" t="s">
        <v>643</v>
      </c>
      <c r="E303" s="170" t="s">
        <v>2322</v>
      </c>
      <c r="F303" s="171" t="s">
        <v>2323</v>
      </c>
      <c r="G303" s="172" t="s">
        <v>1611</v>
      </c>
      <c r="H303" s="173">
        <v>1</v>
      </c>
      <c r="I303" s="34"/>
      <c r="J303" s="174">
        <f>ROUND(I303*H303,0)</f>
        <v>0</v>
      </c>
      <c r="K303" s="171" t="s">
        <v>1</v>
      </c>
      <c r="L303" s="175"/>
      <c r="M303" s="176" t="s">
        <v>1</v>
      </c>
      <c r="N303" s="177" t="s">
        <v>42</v>
      </c>
      <c r="P303" s="151">
        <f>O303*H303</f>
        <v>0</v>
      </c>
      <c r="Q303" s="151">
        <v>0</v>
      </c>
      <c r="R303" s="151">
        <f>Q303*H303</f>
        <v>0</v>
      </c>
      <c r="S303" s="151">
        <v>0</v>
      </c>
      <c r="T303" s="152">
        <f>S303*H303</f>
        <v>0</v>
      </c>
      <c r="AR303" s="28" t="s">
        <v>1729</v>
      </c>
      <c r="AT303" s="28" t="s">
        <v>643</v>
      </c>
      <c r="AU303" s="28" t="s">
        <v>86</v>
      </c>
      <c r="AY303" s="17" t="s">
        <v>246</v>
      </c>
      <c r="BE303" s="29">
        <f>IF(N303="základní",J303,0)</f>
        <v>0</v>
      </c>
      <c r="BF303" s="29">
        <f>IF(N303="snížená",J303,0)</f>
        <v>0</v>
      </c>
      <c r="BG303" s="29">
        <f>IF(N303="zákl. přenesená",J303,0)</f>
        <v>0</v>
      </c>
      <c r="BH303" s="29">
        <f>IF(N303="sníž. přenesená",J303,0)</f>
        <v>0</v>
      </c>
      <c r="BI303" s="29">
        <f>IF(N303="nulová",J303,0)</f>
        <v>0</v>
      </c>
      <c r="BJ303" s="17" t="s">
        <v>8</v>
      </c>
      <c r="BK303" s="29">
        <f>ROUND(I303*H303,0)</f>
        <v>0</v>
      </c>
      <c r="BL303" s="17" t="s">
        <v>637</v>
      </c>
      <c r="BM303" s="28" t="s">
        <v>2324</v>
      </c>
    </row>
    <row r="304" spans="2:65" s="11" customFormat="1" ht="22.9" customHeight="1" x14ac:dyDescent="0.2">
      <c r="B304" s="135"/>
      <c r="D304" s="24" t="s">
        <v>76</v>
      </c>
      <c r="E304" s="141" t="s">
        <v>2325</v>
      </c>
      <c r="F304" s="141" t="s">
        <v>2089</v>
      </c>
      <c r="J304" s="142">
        <f>BK304</f>
        <v>0</v>
      </c>
      <c r="L304" s="135"/>
      <c r="M304" s="138"/>
      <c r="P304" s="139">
        <f>P305</f>
        <v>0</v>
      </c>
      <c r="R304" s="139">
        <f>R305</f>
        <v>0</v>
      </c>
      <c r="T304" s="140">
        <f>T305</f>
        <v>0</v>
      </c>
      <c r="AR304" s="24" t="s">
        <v>263</v>
      </c>
      <c r="AT304" s="25" t="s">
        <v>76</v>
      </c>
      <c r="AU304" s="25" t="s">
        <v>8</v>
      </c>
      <c r="AY304" s="24" t="s">
        <v>246</v>
      </c>
      <c r="BK304" s="26">
        <f>BK305</f>
        <v>0</v>
      </c>
    </row>
    <row r="305" spans="2:65" s="1" customFormat="1" ht="16.5" customHeight="1" x14ac:dyDescent="0.2">
      <c r="B305" s="50"/>
      <c r="C305" s="169" t="s">
        <v>1082</v>
      </c>
      <c r="D305" s="169" t="s">
        <v>643</v>
      </c>
      <c r="E305" s="170" t="s">
        <v>2326</v>
      </c>
      <c r="F305" s="171" t="s">
        <v>2327</v>
      </c>
      <c r="G305" s="172" t="s">
        <v>1738</v>
      </c>
      <c r="H305" s="173">
        <v>50</v>
      </c>
      <c r="I305" s="34"/>
      <c r="J305" s="174">
        <f>ROUND(I305*H305,0)</f>
        <v>0</v>
      </c>
      <c r="K305" s="171" t="s">
        <v>1</v>
      </c>
      <c r="L305" s="175"/>
      <c r="M305" s="176" t="s">
        <v>1</v>
      </c>
      <c r="N305" s="177" t="s">
        <v>42</v>
      </c>
      <c r="P305" s="151">
        <f>O305*H305</f>
        <v>0</v>
      </c>
      <c r="Q305" s="151">
        <v>0</v>
      </c>
      <c r="R305" s="151">
        <f>Q305*H305</f>
        <v>0</v>
      </c>
      <c r="S305" s="151">
        <v>0</v>
      </c>
      <c r="T305" s="152">
        <f>S305*H305</f>
        <v>0</v>
      </c>
      <c r="AR305" s="28" t="s">
        <v>302</v>
      </c>
      <c r="AT305" s="28" t="s">
        <v>643</v>
      </c>
      <c r="AU305" s="28" t="s">
        <v>86</v>
      </c>
      <c r="AY305" s="17" t="s">
        <v>246</v>
      </c>
      <c r="BE305" s="29">
        <f>IF(N305="základní",J305,0)</f>
        <v>0</v>
      </c>
      <c r="BF305" s="29">
        <f>IF(N305="snížená",J305,0)</f>
        <v>0</v>
      </c>
      <c r="BG305" s="29">
        <f>IF(N305="zákl. přenesená",J305,0)</f>
        <v>0</v>
      </c>
      <c r="BH305" s="29">
        <f>IF(N305="sníž. přenesená",J305,0)</f>
        <v>0</v>
      </c>
      <c r="BI305" s="29">
        <f>IF(N305="nulová",J305,0)</f>
        <v>0</v>
      </c>
      <c r="BJ305" s="17" t="s">
        <v>8</v>
      </c>
      <c r="BK305" s="29">
        <f>ROUND(I305*H305,0)</f>
        <v>0</v>
      </c>
      <c r="BL305" s="17" t="s">
        <v>253</v>
      </c>
      <c r="BM305" s="28" t="s">
        <v>2328</v>
      </c>
    </row>
    <row r="306" spans="2:65" s="11" customFormat="1" ht="22.9" customHeight="1" x14ac:dyDescent="0.2">
      <c r="B306" s="135"/>
      <c r="D306" s="24" t="s">
        <v>76</v>
      </c>
      <c r="E306" s="141" t="s">
        <v>2329</v>
      </c>
      <c r="F306" s="141" t="s">
        <v>2089</v>
      </c>
      <c r="J306" s="142">
        <f>BK306</f>
        <v>0</v>
      </c>
      <c r="L306" s="135"/>
      <c r="M306" s="138"/>
      <c r="P306" s="139">
        <f>SUM(P307:P308)</f>
        <v>0</v>
      </c>
      <c r="R306" s="139">
        <f>SUM(R307:R308)</f>
        <v>0</v>
      </c>
      <c r="T306" s="140">
        <f>SUM(T307:T308)</f>
        <v>0</v>
      </c>
      <c r="AR306" s="24" t="s">
        <v>263</v>
      </c>
      <c r="AT306" s="25" t="s">
        <v>76</v>
      </c>
      <c r="AU306" s="25" t="s">
        <v>8</v>
      </c>
      <c r="AY306" s="24" t="s">
        <v>246</v>
      </c>
      <c r="BK306" s="26">
        <f>SUM(BK307:BK308)</f>
        <v>0</v>
      </c>
    </row>
    <row r="307" spans="2:65" s="1" customFormat="1" ht="16.5" customHeight="1" x14ac:dyDescent="0.2">
      <c r="B307" s="50"/>
      <c r="C307" s="169" t="s">
        <v>1087</v>
      </c>
      <c r="D307" s="169" t="s">
        <v>643</v>
      </c>
      <c r="E307" s="170" t="s">
        <v>2330</v>
      </c>
      <c r="F307" s="171" t="s">
        <v>2331</v>
      </c>
      <c r="G307" s="172" t="s">
        <v>1611</v>
      </c>
      <c r="H307" s="173">
        <v>1</v>
      </c>
      <c r="I307" s="34"/>
      <c r="J307" s="174">
        <f>ROUND(I307*H307,0)</f>
        <v>0</v>
      </c>
      <c r="K307" s="171" t="s">
        <v>1</v>
      </c>
      <c r="L307" s="175"/>
      <c r="M307" s="176" t="s">
        <v>1</v>
      </c>
      <c r="N307" s="177" t="s">
        <v>42</v>
      </c>
      <c r="P307" s="151">
        <f>O307*H307</f>
        <v>0</v>
      </c>
      <c r="Q307" s="151">
        <v>0</v>
      </c>
      <c r="R307" s="151">
        <f>Q307*H307</f>
        <v>0</v>
      </c>
      <c r="S307" s="151">
        <v>0</v>
      </c>
      <c r="T307" s="152">
        <f>S307*H307</f>
        <v>0</v>
      </c>
      <c r="AR307" s="28" t="s">
        <v>1729</v>
      </c>
      <c r="AT307" s="28" t="s">
        <v>643</v>
      </c>
      <c r="AU307" s="28" t="s">
        <v>86</v>
      </c>
      <c r="AY307" s="17" t="s">
        <v>246</v>
      </c>
      <c r="BE307" s="29">
        <f>IF(N307="základní",J307,0)</f>
        <v>0</v>
      </c>
      <c r="BF307" s="29">
        <f>IF(N307="snížená",J307,0)</f>
        <v>0</v>
      </c>
      <c r="BG307" s="29">
        <f>IF(N307="zákl. přenesená",J307,0)</f>
        <v>0</v>
      </c>
      <c r="BH307" s="29">
        <f>IF(N307="sníž. přenesená",J307,0)</f>
        <v>0</v>
      </c>
      <c r="BI307" s="29">
        <f>IF(N307="nulová",J307,0)</f>
        <v>0</v>
      </c>
      <c r="BJ307" s="17" t="s">
        <v>8</v>
      </c>
      <c r="BK307" s="29">
        <f>ROUND(I307*H307,0)</f>
        <v>0</v>
      </c>
      <c r="BL307" s="17" t="s">
        <v>637</v>
      </c>
      <c r="BM307" s="28" t="s">
        <v>2332</v>
      </c>
    </row>
    <row r="308" spans="2:65" s="1" customFormat="1" ht="16.5" customHeight="1" x14ac:dyDescent="0.2">
      <c r="B308" s="50"/>
      <c r="C308" s="169" t="s">
        <v>1093</v>
      </c>
      <c r="D308" s="169" t="s">
        <v>643</v>
      </c>
      <c r="E308" s="170" t="s">
        <v>2333</v>
      </c>
      <c r="F308" s="171" t="s">
        <v>2334</v>
      </c>
      <c r="G308" s="172" t="s">
        <v>1611</v>
      </c>
      <c r="H308" s="173">
        <v>1</v>
      </c>
      <c r="I308" s="34"/>
      <c r="J308" s="174">
        <f>ROUND(I308*H308,0)</f>
        <v>0</v>
      </c>
      <c r="K308" s="171" t="s">
        <v>1</v>
      </c>
      <c r="L308" s="175"/>
      <c r="M308" s="190" t="s">
        <v>1</v>
      </c>
      <c r="N308" s="191" t="s">
        <v>42</v>
      </c>
      <c r="O308" s="187"/>
      <c r="P308" s="188">
        <f>O308*H308</f>
        <v>0</v>
      </c>
      <c r="Q308" s="188">
        <v>0</v>
      </c>
      <c r="R308" s="188">
        <f>Q308*H308</f>
        <v>0</v>
      </c>
      <c r="S308" s="188">
        <v>0</v>
      </c>
      <c r="T308" s="189">
        <f>S308*H308</f>
        <v>0</v>
      </c>
      <c r="AR308" s="28" t="s">
        <v>1729</v>
      </c>
      <c r="AT308" s="28" t="s">
        <v>643</v>
      </c>
      <c r="AU308" s="28" t="s">
        <v>86</v>
      </c>
      <c r="AY308" s="17" t="s">
        <v>246</v>
      </c>
      <c r="BE308" s="29">
        <f>IF(N308="základní",J308,0)</f>
        <v>0</v>
      </c>
      <c r="BF308" s="29">
        <f>IF(N308="snížená",J308,0)</f>
        <v>0</v>
      </c>
      <c r="BG308" s="29">
        <f>IF(N308="zákl. přenesená",J308,0)</f>
        <v>0</v>
      </c>
      <c r="BH308" s="29">
        <f>IF(N308="sníž. přenesená",J308,0)</f>
        <v>0</v>
      </c>
      <c r="BI308" s="29">
        <f>IF(N308="nulová",J308,0)</f>
        <v>0</v>
      </c>
      <c r="BJ308" s="17" t="s">
        <v>8</v>
      </c>
      <c r="BK308" s="29">
        <f>ROUND(I308*H308,0)</f>
        <v>0</v>
      </c>
      <c r="BL308" s="17" t="s">
        <v>637</v>
      </c>
      <c r="BM308" s="28" t="s">
        <v>2335</v>
      </c>
    </row>
    <row r="309" spans="2:65" s="1" customFormat="1" ht="6.95" customHeight="1" x14ac:dyDescent="0.2">
      <c r="B309" s="61"/>
      <c r="C309" s="62"/>
      <c r="D309" s="62"/>
      <c r="E309" s="62"/>
      <c r="F309" s="62"/>
      <c r="G309" s="62"/>
      <c r="H309" s="62"/>
      <c r="I309" s="62"/>
      <c r="J309" s="62"/>
      <c r="K309" s="62"/>
      <c r="L309" s="50"/>
    </row>
  </sheetData>
  <sheetProtection password="D62F" sheet="1" objects="1" scenarios="1"/>
  <autoFilter ref="C141:K308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10"/>
  <sheetViews>
    <sheetView showGridLines="0" topLeftCell="A284" zoomScale="85" zoomScaleNormal="85" workbookViewId="0">
      <selection activeCell="I317" sqref="I31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99</v>
      </c>
    </row>
    <row r="3" spans="2:46" ht="6.95" customHeight="1" x14ac:dyDescent="0.2">
      <c r="B3" s="39"/>
      <c r="C3" s="40"/>
      <c r="D3" s="40"/>
      <c r="E3" s="40"/>
      <c r="F3" s="40"/>
      <c r="G3" s="40"/>
      <c r="H3" s="40"/>
      <c r="I3" s="40"/>
      <c r="J3" s="40"/>
      <c r="K3" s="40"/>
      <c r="L3" s="41"/>
      <c r="AT3" s="17" t="s">
        <v>86</v>
      </c>
    </row>
    <row r="4" spans="2:46" ht="24.95" customHeight="1" x14ac:dyDescent="0.2">
      <c r="B4" s="41"/>
      <c r="D4" s="42" t="s">
        <v>108</v>
      </c>
      <c r="L4" s="41"/>
      <c r="M4" s="99" t="s">
        <v>11</v>
      </c>
      <c r="AT4" s="17" t="s">
        <v>3</v>
      </c>
    </row>
    <row r="5" spans="2:46" ht="6.95" customHeight="1" x14ac:dyDescent="0.2">
      <c r="B5" s="41"/>
      <c r="L5" s="41"/>
    </row>
    <row r="6" spans="2:46" ht="12" customHeight="1" x14ac:dyDescent="0.2">
      <c r="B6" s="41"/>
      <c r="D6" s="47" t="s">
        <v>17</v>
      </c>
      <c r="L6" s="41"/>
    </row>
    <row r="7" spans="2:46" ht="16.5" customHeight="1" x14ac:dyDescent="0.2">
      <c r="B7" s="41"/>
      <c r="E7" s="241" t="str">
        <f>'Rekapitulace stavby'!K6</f>
        <v>Rek. pavilonu nosorožců 3, ZOO Dvůr Králové - 2.etapa</v>
      </c>
      <c r="F7" s="242"/>
      <c r="G7" s="242"/>
      <c r="H7" s="242"/>
      <c r="L7" s="41"/>
    </row>
    <row r="8" spans="2:46" s="1" customFormat="1" ht="12" customHeight="1" x14ac:dyDescent="0.2">
      <c r="B8" s="50"/>
      <c r="D8" s="47" t="s">
        <v>120</v>
      </c>
      <c r="L8" s="50"/>
    </row>
    <row r="9" spans="2:46" s="1" customFormat="1" ht="16.5" customHeight="1" x14ac:dyDescent="0.2">
      <c r="B9" s="50"/>
      <c r="E9" s="220" t="s">
        <v>2336</v>
      </c>
      <c r="F9" s="240"/>
      <c r="G9" s="240"/>
      <c r="H9" s="240"/>
      <c r="L9" s="50"/>
    </row>
    <row r="10" spans="2:46" s="1" customFormat="1" x14ac:dyDescent="0.2">
      <c r="B10" s="50"/>
      <c r="L10" s="50"/>
    </row>
    <row r="11" spans="2:46" s="1" customFormat="1" ht="12" customHeight="1" x14ac:dyDescent="0.2">
      <c r="B11" s="50"/>
      <c r="D11" s="47" t="s">
        <v>19</v>
      </c>
      <c r="F11" s="48" t="s">
        <v>1</v>
      </c>
      <c r="I11" s="47" t="s">
        <v>20</v>
      </c>
      <c r="J11" s="48" t="s">
        <v>1</v>
      </c>
      <c r="L11" s="50"/>
    </row>
    <row r="12" spans="2:46" s="1" customFormat="1" ht="12" customHeight="1" x14ac:dyDescent="0.2">
      <c r="B12" s="50"/>
      <c r="D12" s="47" t="s">
        <v>21</v>
      </c>
      <c r="F12" s="48" t="s">
        <v>1743</v>
      </c>
      <c r="I12" s="47" t="s">
        <v>23</v>
      </c>
      <c r="J12" s="100" t="str">
        <f>'Rekapitulace stavby'!AN8</f>
        <v>19. 3. 2024</v>
      </c>
      <c r="L12" s="50"/>
    </row>
    <row r="13" spans="2:46" s="1" customFormat="1" ht="10.9" customHeight="1" x14ac:dyDescent="0.2">
      <c r="B13" s="50"/>
      <c r="L13" s="50"/>
    </row>
    <row r="14" spans="2:46" s="1" customFormat="1" ht="12" customHeight="1" x14ac:dyDescent="0.2">
      <c r="B14" s="50"/>
      <c r="D14" s="47" t="s">
        <v>25</v>
      </c>
      <c r="I14" s="47" t="s">
        <v>26</v>
      </c>
      <c r="J14" s="48" t="str">
        <f>IF('Rekapitulace stavby'!AN10="","",'Rekapitulace stavby'!AN10)</f>
        <v/>
      </c>
      <c r="L14" s="50"/>
    </row>
    <row r="15" spans="2:46" s="1" customFormat="1" ht="18" customHeight="1" x14ac:dyDescent="0.2">
      <c r="B15" s="50"/>
      <c r="E15" s="48" t="str">
        <f>IF('Rekapitulace stavby'!E11="","",'Rekapitulace stavby'!E11)</f>
        <v>ZOO Dvůr Králové a.s., Štefánikova 1029, D.K.n.L.</v>
      </c>
      <c r="I15" s="47" t="s">
        <v>28</v>
      </c>
      <c r="J15" s="48" t="str">
        <f>IF('Rekapitulace stavby'!AN11="","",'Rekapitulace stavby'!AN11)</f>
        <v/>
      </c>
      <c r="L15" s="50"/>
    </row>
    <row r="16" spans="2:46" s="1" customFormat="1" ht="6.95" customHeight="1" x14ac:dyDescent="0.2">
      <c r="B16" s="50"/>
      <c r="L16" s="50"/>
    </row>
    <row r="17" spans="2:12" s="1" customFormat="1" ht="12" customHeight="1" x14ac:dyDescent="0.2">
      <c r="B17" s="50"/>
      <c r="D17" s="47" t="s">
        <v>29</v>
      </c>
      <c r="I17" s="47" t="s">
        <v>26</v>
      </c>
      <c r="J17" s="38" t="str">
        <f>'Rekapitulace stavby'!AN13</f>
        <v>Vyplň údaj</v>
      </c>
      <c r="L17" s="50"/>
    </row>
    <row r="18" spans="2:12" s="1" customFormat="1" ht="18" customHeight="1" x14ac:dyDescent="0.2">
      <c r="B18" s="50"/>
      <c r="E18" s="243" t="str">
        <f>'Rekapitulace stavby'!E14</f>
        <v>Vyplň údaj</v>
      </c>
      <c r="F18" s="244"/>
      <c r="G18" s="244"/>
      <c r="H18" s="244"/>
      <c r="I18" s="47" t="s">
        <v>28</v>
      </c>
      <c r="J18" s="38" t="str">
        <f>'Rekapitulace stavby'!AN14</f>
        <v>Vyplň údaj</v>
      </c>
      <c r="L18" s="50"/>
    </row>
    <row r="19" spans="2:12" s="1" customFormat="1" ht="6.95" customHeight="1" x14ac:dyDescent="0.2">
      <c r="B19" s="50"/>
      <c r="L19" s="50"/>
    </row>
    <row r="20" spans="2:12" s="1" customFormat="1" ht="12" customHeight="1" x14ac:dyDescent="0.2">
      <c r="B20" s="50"/>
      <c r="D20" s="47" t="s">
        <v>31</v>
      </c>
      <c r="I20" s="47" t="s">
        <v>26</v>
      </c>
      <c r="J20" s="48" t="str">
        <f>IF('Rekapitulace stavby'!AN16="","",'Rekapitulace stavby'!AN16)</f>
        <v/>
      </c>
      <c r="L20" s="50"/>
    </row>
    <row r="21" spans="2:12" s="1" customFormat="1" ht="18" customHeight="1" x14ac:dyDescent="0.2">
      <c r="B21" s="50"/>
      <c r="E21" s="48" t="str">
        <f>IF('Rekapitulace stavby'!E17="","",'Rekapitulace stavby'!E17)</f>
        <v>Projektis DK s.r.o., Legionářská 562, D.K.n.L.</v>
      </c>
      <c r="I21" s="47" t="s">
        <v>28</v>
      </c>
      <c r="J21" s="48" t="str">
        <f>IF('Rekapitulace stavby'!AN17="","",'Rekapitulace stavby'!AN17)</f>
        <v/>
      </c>
      <c r="L21" s="50"/>
    </row>
    <row r="22" spans="2:12" s="1" customFormat="1" ht="6.95" customHeight="1" x14ac:dyDescent="0.2">
      <c r="B22" s="50"/>
      <c r="L22" s="50"/>
    </row>
    <row r="23" spans="2:12" s="1" customFormat="1" ht="12" customHeight="1" x14ac:dyDescent="0.2">
      <c r="B23" s="50"/>
      <c r="D23" s="47" t="s">
        <v>34</v>
      </c>
      <c r="I23" s="47" t="s">
        <v>26</v>
      </c>
      <c r="J23" s="48" t="str">
        <f>IF('Rekapitulace stavby'!AN19="","",'Rekapitulace stavby'!AN19)</f>
        <v/>
      </c>
      <c r="L23" s="50"/>
    </row>
    <row r="24" spans="2:12" s="1" customFormat="1" ht="18" customHeight="1" x14ac:dyDescent="0.2">
      <c r="B24" s="50"/>
      <c r="E24" s="48" t="str">
        <f>IF('Rekapitulace stavby'!E20="","",'Rekapitulace stavby'!E20)</f>
        <v>ing. V. Švehla</v>
      </c>
      <c r="I24" s="47" t="s">
        <v>28</v>
      </c>
      <c r="J24" s="48" t="str">
        <f>IF('Rekapitulace stavby'!AN20="","",'Rekapitulace stavby'!AN20)</f>
        <v/>
      </c>
      <c r="L24" s="50"/>
    </row>
    <row r="25" spans="2:12" s="1" customFormat="1" ht="6.95" customHeight="1" x14ac:dyDescent="0.2">
      <c r="B25" s="50"/>
      <c r="L25" s="50"/>
    </row>
    <row r="26" spans="2:12" s="1" customFormat="1" ht="12" customHeight="1" x14ac:dyDescent="0.2">
      <c r="B26" s="50"/>
      <c r="D26" s="47" t="s">
        <v>36</v>
      </c>
      <c r="L26" s="50"/>
    </row>
    <row r="27" spans="2:12" s="7" customFormat="1" ht="16.5" customHeight="1" x14ac:dyDescent="0.2">
      <c r="B27" s="101"/>
      <c r="E27" s="239" t="s">
        <v>1</v>
      </c>
      <c r="F27" s="239"/>
      <c r="G27" s="239"/>
      <c r="H27" s="239"/>
      <c r="L27" s="101"/>
    </row>
    <row r="28" spans="2:12" s="1" customFormat="1" ht="6.95" customHeight="1" x14ac:dyDescent="0.2">
      <c r="B28" s="50"/>
      <c r="L28" s="50"/>
    </row>
    <row r="29" spans="2:12" s="1" customFormat="1" ht="6.95" customHeight="1" x14ac:dyDescent="0.2">
      <c r="B29" s="50"/>
      <c r="D29" s="69"/>
      <c r="E29" s="69"/>
      <c r="F29" s="69"/>
      <c r="G29" s="69"/>
      <c r="H29" s="69"/>
      <c r="I29" s="69"/>
      <c r="J29" s="69"/>
      <c r="K29" s="69"/>
      <c r="L29" s="50"/>
    </row>
    <row r="30" spans="2:12" s="1" customFormat="1" ht="25.35" customHeight="1" x14ac:dyDescent="0.2">
      <c r="B30" s="50"/>
      <c r="D30" s="102" t="s">
        <v>37</v>
      </c>
      <c r="J30" s="103">
        <f>ROUND(J125, 0)</f>
        <v>0</v>
      </c>
      <c r="L30" s="50"/>
    </row>
    <row r="31" spans="2:12" s="1" customFormat="1" ht="6.95" customHeight="1" x14ac:dyDescent="0.2">
      <c r="B31" s="50"/>
      <c r="D31" s="69"/>
      <c r="E31" s="69"/>
      <c r="F31" s="69"/>
      <c r="G31" s="69"/>
      <c r="H31" s="69"/>
      <c r="I31" s="69"/>
      <c r="J31" s="69"/>
      <c r="K31" s="69"/>
      <c r="L31" s="50"/>
    </row>
    <row r="32" spans="2:12" s="1" customFormat="1" ht="14.45" customHeight="1" x14ac:dyDescent="0.2">
      <c r="B32" s="50"/>
      <c r="F32" s="104" t="s">
        <v>39</v>
      </c>
      <c r="I32" s="104" t="s">
        <v>38</v>
      </c>
      <c r="J32" s="104" t="s">
        <v>40</v>
      </c>
      <c r="L32" s="50"/>
    </row>
    <row r="33" spans="2:12" s="1" customFormat="1" ht="14.45" customHeight="1" x14ac:dyDescent="0.2">
      <c r="B33" s="50"/>
      <c r="D33" s="105" t="s">
        <v>41</v>
      </c>
      <c r="E33" s="47" t="s">
        <v>42</v>
      </c>
      <c r="F33" s="106">
        <f>ROUND((SUM(BE125:BE409)),  0)</f>
        <v>0</v>
      </c>
      <c r="I33" s="107">
        <v>0.21</v>
      </c>
      <c r="J33" s="106">
        <f>ROUND(((SUM(BE125:BE409))*I33),  0)</f>
        <v>0</v>
      </c>
      <c r="L33" s="50"/>
    </row>
    <row r="34" spans="2:12" s="1" customFormat="1" ht="14.45" customHeight="1" x14ac:dyDescent="0.2">
      <c r="B34" s="50"/>
      <c r="E34" s="47" t="s">
        <v>43</v>
      </c>
      <c r="F34" s="106">
        <f>ROUND((SUM(BF125:BF409)),  0)</f>
        <v>0</v>
      </c>
      <c r="I34" s="107">
        <v>0.12</v>
      </c>
      <c r="J34" s="106">
        <f>ROUND(((SUM(BF125:BF409))*I34),  0)</f>
        <v>0</v>
      </c>
      <c r="L34" s="50"/>
    </row>
    <row r="35" spans="2:12" s="1" customFormat="1" ht="14.45" hidden="1" customHeight="1" x14ac:dyDescent="0.2">
      <c r="B35" s="50"/>
      <c r="E35" s="47" t="s">
        <v>44</v>
      </c>
      <c r="F35" s="106">
        <f>ROUND((SUM(BG125:BG409)),  0)</f>
        <v>0</v>
      </c>
      <c r="I35" s="107">
        <v>0.21</v>
      </c>
      <c r="J35" s="106">
        <f>0</f>
        <v>0</v>
      </c>
      <c r="L35" s="50"/>
    </row>
    <row r="36" spans="2:12" s="1" customFormat="1" ht="14.45" hidden="1" customHeight="1" x14ac:dyDescent="0.2">
      <c r="B36" s="50"/>
      <c r="E36" s="47" t="s">
        <v>45</v>
      </c>
      <c r="F36" s="106">
        <f>ROUND((SUM(BH125:BH409)),  0)</f>
        <v>0</v>
      </c>
      <c r="I36" s="107">
        <v>0.12</v>
      </c>
      <c r="J36" s="106">
        <f>0</f>
        <v>0</v>
      </c>
      <c r="L36" s="50"/>
    </row>
    <row r="37" spans="2:12" s="1" customFormat="1" ht="14.45" hidden="1" customHeight="1" x14ac:dyDescent="0.2">
      <c r="B37" s="50"/>
      <c r="E37" s="47" t="s">
        <v>46</v>
      </c>
      <c r="F37" s="106">
        <f>ROUND((SUM(BI125:BI409)),  0)</f>
        <v>0</v>
      </c>
      <c r="I37" s="107">
        <v>0</v>
      </c>
      <c r="J37" s="106">
        <f>0</f>
        <v>0</v>
      </c>
      <c r="L37" s="50"/>
    </row>
    <row r="38" spans="2:12" s="1" customFormat="1" ht="6.95" customHeight="1" x14ac:dyDescent="0.2">
      <c r="B38" s="50"/>
      <c r="L38" s="50"/>
    </row>
    <row r="39" spans="2:12" s="1" customFormat="1" ht="25.35" customHeight="1" x14ac:dyDescent="0.2">
      <c r="B39" s="50"/>
      <c r="C39" s="108"/>
      <c r="D39" s="109" t="s">
        <v>47</v>
      </c>
      <c r="E39" s="72"/>
      <c r="F39" s="72"/>
      <c r="G39" s="110" t="s">
        <v>48</v>
      </c>
      <c r="H39" s="111" t="s">
        <v>49</v>
      </c>
      <c r="I39" s="72"/>
      <c r="J39" s="112">
        <f>SUM(J30:J37)</f>
        <v>0</v>
      </c>
      <c r="K39" s="113"/>
      <c r="L39" s="50"/>
    </row>
    <row r="40" spans="2:12" s="1" customFormat="1" ht="14.45" customHeight="1" x14ac:dyDescent="0.2">
      <c r="B40" s="50"/>
      <c r="L40" s="50"/>
    </row>
    <row r="41" spans="2:12" ht="14.45" customHeight="1" x14ac:dyDescent="0.2">
      <c r="B41" s="41"/>
      <c r="L41" s="41"/>
    </row>
    <row r="42" spans="2:12" ht="14.45" customHeight="1" x14ac:dyDescent="0.2">
      <c r="B42" s="41"/>
      <c r="L42" s="41"/>
    </row>
    <row r="43" spans="2:12" ht="14.45" customHeight="1" x14ac:dyDescent="0.2">
      <c r="B43" s="41"/>
      <c r="L43" s="41"/>
    </row>
    <row r="44" spans="2:12" ht="14.45" customHeight="1" x14ac:dyDescent="0.2">
      <c r="B44" s="41"/>
      <c r="L44" s="41"/>
    </row>
    <row r="45" spans="2:12" ht="14.45" customHeight="1" x14ac:dyDescent="0.2">
      <c r="B45" s="41"/>
      <c r="L45" s="41"/>
    </row>
    <row r="46" spans="2:12" ht="14.45" customHeight="1" x14ac:dyDescent="0.2">
      <c r="B46" s="41"/>
      <c r="L46" s="41"/>
    </row>
    <row r="47" spans="2:12" ht="14.45" customHeight="1" x14ac:dyDescent="0.2">
      <c r="B47" s="41"/>
      <c r="L47" s="41"/>
    </row>
    <row r="48" spans="2:12" ht="14.45" customHeight="1" x14ac:dyDescent="0.2">
      <c r="B48" s="41"/>
      <c r="L48" s="41"/>
    </row>
    <row r="49" spans="2:12" ht="14.45" customHeight="1" x14ac:dyDescent="0.2">
      <c r="B49" s="41"/>
      <c r="L49" s="41"/>
    </row>
    <row r="50" spans="2:12" s="1" customFormat="1" ht="14.45" customHeight="1" x14ac:dyDescent="0.2">
      <c r="B50" s="50"/>
      <c r="D50" s="58" t="s">
        <v>50</v>
      </c>
      <c r="E50" s="59"/>
      <c r="F50" s="59"/>
      <c r="G50" s="58" t="s">
        <v>51</v>
      </c>
      <c r="H50" s="59"/>
      <c r="I50" s="59"/>
      <c r="J50" s="59"/>
      <c r="K50" s="59"/>
      <c r="L50" s="50"/>
    </row>
    <row r="51" spans="2:12" x14ac:dyDescent="0.2">
      <c r="B51" s="41"/>
      <c r="L51" s="41"/>
    </row>
    <row r="52" spans="2:12" x14ac:dyDescent="0.2">
      <c r="B52" s="41"/>
      <c r="L52" s="41"/>
    </row>
    <row r="53" spans="2:12" x14ac:dyDescent="0.2">
      <c r="B53" s="41"/>
      <c r="L53" s="41"/>
    </row>
    <row r="54" spans="2:12" x14ac:dyDescent="0.2">
      <c r="B54" s="41"/>
      <c r="L54" s="41"/>
    </row>
    <row r="55" spans="2:12" x14ac:dyDescent="0.2">
      <c r="B55" s="41"/>
      <c r="L55" s="41"/>
    </row>
    <row r="56" spans="2:12" x14ac:dyDescent="0.2">
      <c r="B56" s="41"/>
      <c r="L56" s="41"/>
    </row>
    <row r="57" spans="2:12" x14ac:dyDescent="0.2">
      <c r="B57" s="41"/>
      <c r="L57" s="41"/>
    </row>
    <row r="58" spans="2:12" x14ac:dyDescent="0.2">
      <c r="B58" s="41"/>
      <c r="L58" s="41"/>
    </row>
    <row r="59" spans="2:12" x14ac:dyDescent="0.2">
      <c r="B59" s="41"/>
      <c r="L59" s="41"/>
    </row>
    <row r="60" spans="2:12" x14ac:dyDescent="0.2">
      <c r="B60" s="41"/>
      <c r="L60" s="41"/>
    </row>
    <row r="61" spans="2:12" s="1" customFormat="1" ht="12.75" x14ac:dyDescent="0.2">
      <c r="B61" s="50"/>
      <c r="D61" s="60" t="s">
        <v>52</v>
      </c>
      <c r="E61" s="52"/>
      <c r="F61" s="114" t="s">
        <v>53</v>
      </c>
      <c r="G61" s="60" t="s">
        <v>52</v>
      </c>
      <c r="H61" s="52"/>
      <c r="I61" s="52"/>
      <c r="J61" s="115" t="s">
        <v>53</v>
      </c>
      <c r="K61" s="52"/>
      <c r="L61" s="50"/>
    </row>
    <row r="62" spans="2:12" x14ac:dyDescent="0.2">
      <c r="B62" s="41"/>
      <c r="L62" s="41"/>
    </row>
    <row r="63" spans="2:12" x14ac:dyDescent="0.2">
      <c r="B63" s="41"/>
      <c r="L63" s="41"/>
    </row>
    <row r="64" spans="2:12" x14ac:dyDescent="0.2">
      <c r="B64" s="41"/>
      <c r="L64" s="41"/>
    </row>
    <row r="65" spans="2:12" s="1" customFormat="1" ht="12.75" x14ac:dyDescent="0.2">
      <c r="B65" s="50"/>
      <c r="D65" s="58" t="s">
        <v>54</v>
      </c>
      <c r="E65" s="59"/>
      <c r="F65" s="59"/>
      <c r="G65" s="58" t="s">
        <v>55</v>
      </c>
      <c r="H65" s="59"/>
      <c r="I65" s="59"/>
      <c r="J65" s="59"/>
      <c r="K65" s="59"/>
      <c r="L65" s="50"/>
    </row>
    <row r="66" spans="2:12" x14ac:dyDescent="0.2">
      <c r="B66" s="41"/>
      <c r="L66" s="41"/>
    </row>
    <row r="67" spans="2:12" x14ac:dyDescent="0.2">
      <c r="B67" s="41"/>
      <c r="L67" s="41"/>
    </row>
    <row r="68" spans="2:12" x14ac:dyDescent="0.2">
      <c r="B68" s="41"/>
      <c r="L68" s="41"/>
    </row>
    <row r="69" spans="2:12" x14ac:dyDescent="0.2">
      <c r="B69" s="41"/>
      <c r="L69" s="41"/>
    </row>
    <row r="70" spans="2:12" x14ac:dyDescent="0.2">
      <c r="B70" s="41"/>
      <c r="L70" s="41"/>
    </row>
    <row r="71" spans="2:12" x14ac:dyDescent="0.2">
      <c r="B71" s="41"/>
      <c r="L71" s="41"/>
    </row>
    <row r="72" spans="2:12" x14ac:dyDescent="0.2">
      <c r="B72" s="41"/>
      <c r="L72" s="41"/>
    </row>
    <row r="73" spans="2:12" x14ac:dyDescent="0.2">
      <c r="B73" s="41"/>
      <c r="L73" s="41"/>
    </row>
    <row r="74" spans="2:12" x14ac:dyDescent="0.2">
      <c r="B74" s="41"/>
      <c r="L74" s="41"/>
    </row>
    <row r="75" spans="2:12" x14ac:dyDescent="0.2">
      <c r="B75" s="41"/>
      <c r="L75" s="41"/>
    </row>
    <row r="76" spans="2:12" s="1" customFormat="1" ht="12.75" x14ac:dyDescent="0.2">
      <c r="B76" s="50"/>
      <c r="D76" s="60" t="s">
        <v>52</v>
      </c>
      <c r="E76" s="52"/>
      <c r="F76" s="114" t="s">
        <v>53</v>
      </c>
      <c r="G76" s="60" t="s">
        <v>52</v>
      </c>
      <c r="H76" s="52"/>
      <c r="I76" s="52"/>
      <c r="J76" s="115" t="s">
        <v>53</v>
      </c>
      <c r="K76" s="52"/>
      <c r="L76" s="50"/>
    </row>
    <row r="77" spans="2:12" s="1" customFormat="1" ht="14.45" customHeight="1" x14ac:dyDescent="0.2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0"/>
    </row>
    <row r="81" spans="2:47" s="1" customFormat="1" ht="6.95" customHeight="1" x14ac:dyDescent="0.2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0"/>
    </row>
    <row r="82" spans="2:47" s="1" customFormat="1" ht="24.95" customHeight="1" x14ac:dyDescent="0.2">
      <c r="B82" s="50"/>
      <c r="C82" s="42" t="s">
        <v>205</v>
      </c>
      <c r="L82" s="50"/>
    </row>
    <row r="83" spans="2:47" s="1" customFormat="1" ht="6.95" customHeight="1" x14ac:dyDescent="0.2">
      <c r="B83" s="50"/>
      <c r="L83" s="50"/>
    </row>
    <row r="84" spans="2:47" s="1" customFormat="1" ht="12" customHeight="1" x14ac:dyDescent="0.2">
      <c r="B84" s="50"/>
      <c r="C84" s="47" t="s">
        <v>17</v>
      </c>
      <c r="L84" s="50"/>
    </row>
    <row r="85" spans="2:47" s="1" customFormat="1" ht="16.5" customHeight="1" x14ac:dyDescent="0.2">
      <c r="B85" s="50"/>
      <c r="E85" s="241" t="str">
        <f>E7</f>
        <v>Rek. pavilonu nosorožců 3, ZOO Dvůr Králové - 2.etapa</v>
      </c>
      <c r="F85" s="242"/>
      <c r="G85" s="242"/>
      <c r="H85" s="242"/>
      <c r="L85" s="50"/>
    </row>
    <row r="86" spans="2:47" s="1" customFormat="1" ht="12" customHeight="1" x14ac:dyDescent="0.2">
      <c r="B86" s="50"/>
      <c r="C86" s="47" t="s">
        <v>120</v>
      </c>
      <c r="L86" s="50"/>
    </row>
    <row r="87" spans="2:47" s="1" customFormat="1" ht="16.5" customHeight="1" x14ac:dyDescent="0.2">
      <c r="B87" s="50"/>
      <c r="E87" s="220" t="str">
        <f>E9</f>
        <v>21 - SO 02 - Venkovní kanalizace - 2.etapa</v>
      </c>
      <c r="F87" s="240"/>
      <c r="G87" s="240"/>
      <c r="H87" s="240"/>
      <c r="L87" s="50"/>
    </row>
    <row r="88" spans="2:47" s="1" customFormat="1" ht="6.95" customHeight="1" x14ac:dyDescent="0.2">
      <c r="B88" s="50"/>
      <c r="L88" s="50"/>
    </row>
    <row r="89" spans="2:47" s="1" customFormat="1" ht="12" customHeight="1" x14ac:dyDescent="0.2">
      <c r="B89" s="50"/>
      <c r="C89" s="47" t="s">
        <v>21</v>
      </c>
      <c r="F89" s="48" t="str">
        <f>F12</f>
        <v xml:space="preserve"> </v>
      </c>
      <c r="I89" s="47" t="s">
        <v>23</v>
      </c>
      <c r="J89" s="100" t="str">
        <f>IF(J12="","",J12)</f>
        <v>19. 3. 2024</v>
      </c>
      <c r="L89" s="50"/>
    </row>
    <row r="90" spans="2:47" s="1" customFormat="1" ht="6.95" customHeight="1" x14ac:dyDescent="0.2">
      <c r="B90" s="50"/>
      <c r="L90" s="50"/>
    </row>
    <row r="91" spans="2:47" s="1" customFormat="1" ht="40.15" customHeight="1" x14ac:dyDescent="0.2">
      <c r="B91" s="50"/>
      <c r="C91" s="47" t="s">
        <v>25</v>
      </c>
      <c r="F91" s="48" t="str">
        <f>E15</f>
        <v>ZOO Dvůr Králové a.s., Štefánikova 1029, D.K.n.L.</v>
      </c>
      <c r="I91" s="47" t="s">
        <v>31</v>
      </c>
      <c r="J91" s="116" t="str">
        <f>E21</f>
        <v>Projektis DK s.r.o., Legionářská 562, D.K.n.L.</v>
      </c>
      <c r="L91" s="50"/>
    </row>
    <row r="92" spans="2:47" s="1" customFormat="1" ht="15.2" customHeight="1" x14ac:dyDescent="0.2">
      <c r="B92" s="50"/>
      <c r="C92" s="47" t="s">
        <v>29</v>
      </c>
      <c r="F92" s="48" t="str">
        <f>IF(E18="","",E18)</f>
        <v>Vyplň údaj</v>
      </c>
      <c r="I92" s="47" t="s">
        <v>34</v>
      </c>
      <c r="J92" s="116" t="str">
        <f>E24</f>
        <v>ing. V. Švehla</v>
      </c>
      <c r="L92" s="50"/>
    </row>
    <row r="93" spans="2:47" s="1" customFormat="1" ht="10.35" customHeight="1" x14ac:dyDescent="0.2">
      <c r="B93" s="50"/>
      <c r="L93" s="50"/>
    </row>
    <row r="94" spans="2:47" s="1" customFormat="1" ht="29.25" customHeight="1" x14ac:dyDescent="0.2">
      <c r="B94" s="50"/>
      <c r="C94" s="117" t="s">
        <v>206</v>
      </c>
      <c r="D94" s="108"/>
      <c r="E94" s="108"/>
      <c r="F94" s="108"/>
      <c r="G94" s="108"/>
      <c r="H94" s="108"/>
      <c r="I94" s="108"/>
      <c r="J94" s="118" t="s">
        <v>207</v>
      </c>
      <c r="K94" s="108"/>
      <c r="L94" s="50"/>
    </row>
    <row r="95" spans="2:47" s="1" customFormat="1" ht="10.35" customHeight="1" x14ac:dyDescent="0.2">
      <c r="B95" s="50"/>
      <c r="L95" s="50"/>
    </row>
    <row r="96" spans="2:47" s="1" customFormat="1" ht="22.9" customHeight="1" x14ac:dyDescent="0.2">
      <c r="B96" s="50"/>
      <c r="C96" s="119" t="s">
        <v>208</v>
      </c>
      <c r="J96" s="103">
        <f>J125</f>
        <v>0</v>
      </c>
      <c r="L96" s="50"/>
      <c r="AU96" s="17" t="s">
        <v>209</v>
      </c>
    </row>
    <row r="97" spans="2:12" s="8" customFormat="1" ht="24.95" customHeight="1" x14ac:dyDescent="0.2">
      <c r="B97" s="120"/>
      <c r="D97" s="121" t="s">
        <v>210</v>
      </c>
      <c r="E97" s="122"/>
      <c r="F97" s="122"/>
      <c r="G97" s="122"/>
      <c r="H97" s="122"/>
      <c r="I97" s="122"/>
      <c r="J97" s="123">
        <f>J126</f>
        <v>0</v>
      </c>
      <c r="L97" s="120"/>
    </row>
    <row r="98" spans="2:12" s="9" customFormat="1" ht="19.899999999999999" customHeight="1" x14ac:dyDescent="0.2">
      <c r="B98" s="124"/>
      <c r="D98" s="125" t="s">
        <v>211</v>
      </c>
      <c r="E98" s="126"/>
      <c r="F98" s="126"/>
      <c r="G98" s="126"/>
      <c r="H98" s="126"/>
      <c r="I98" s="126"/>
      <c r="J98" s="127">
        <f>J127</f>
        <v>0</v>
      </c>
      <c r="L98" s="124"/>
    </row>
    <row r="99" spans="2:12" s="9" customFormat="1" ht="19.899999999999999" customHeight="1" x14ac:dyDescent="0.2">
      <c r="B99" s="124"/>
      <c r="D99" s="125" t="s">
        <v>214</v>
      </c>
      <c r="E99" s="126"/>
      <c r="F99" s="126"/>
      <c r="G99" s="126"/>
      <c r="H99" s="126"/>
      <c r="I99" s="126"/>
      <c r="J99" s="127">
        <f>J211</f>
        <v>0</v>
      </c>
      <c r="L99" s="124"/>
    </row>
    <row r="100" spans="2:12" s="9" customFormat="1" ht="19.899999999999999" customHeight="1" x14ac:dyDescent="0.2">
      <c r="B100" s="124"/>
      <c r="D100" s="125" t="s">
        <v>215</v>
      </c>
      <c r="E100" s="126"/>
      <c r="F100" s="126"/>
      <c r="G100" s="126"/>
      <c r="H100" s="126"/>
      <c r="I100" s="126"/>
      <c r="J100" s="127">
        <f>J223</f>
        <v>0</v>
      </c>
      <c r="L100" s="124"/>
    </row>
    <row r="101" spans="2:12" s="9" customFormat="1" ht="19.899999999999999" customHeight="1" x14ac:dyDescent="0.2">
      <c r="B101" s="124"/>
      <c r="D101" s="125" t="s">
        <v>1744</v>
      </c>
      <c r="E101" s="126"/>
      <c r="F101" s="126"/>
      <c r="G101" s="126"/>
      <c r="H101" s="126"/>
      <c r="I101" s="126"/>
      <c r="J101" s="127">
        <f>J230</f>
        <v>0</v>
      </c>
      <c r="L101" s="124"/>
    </row>
    <row r="102" spans="2:12" s="9" customFormat="1" ht="19.899999999999999" customHeight="1" x14ac:dyDescent="0.2">
      <c r="B102" s="124"/>
      <c r="D102" s="125" t="s">
        <v>217</v>
      </c>
      <c r="E102" s="126"/>
      <c r="F102" s="126"/>
      <c r="G102" s="126"/>
      <c r="H102" s="126"/>
      <c r="I102" s="126"/>
      <c r="J102" s="127">
        <f>J393</f>
        <v>0</v>
      </c>
      <c r="L102" s="124"/>
    </row>
    <row r="103" spans="2:12" s="9" customFormat="1" ht="19.899999999999999" customHeight="1" x14ac:dyDescent="0.2">
      <c r="B103" s="124"/>
      <c r="D103" s="125" t="s">
        <v>218</v>
      </c>
      <c r="E103" s="126"/>
      <c r="F103" s="126"/>
      <c r="G103" s="126"/>
      <c r="H103" s="126"/>
      <c r="I103" s="126"/>
      <c r="J103" s="127">
        <f>J397</f>
        <v>0</v>
      </c>
      <c r="L103" s="124"/>
    </row>
    <row r="104" spans="2:12" s="9" customFormat="1" ht="19.899999999999999" customHeight="1" x14ac:dyDescent="0.2">
      <c r="B104" s="124"/>
      <c r="D104" s="125" t="s">
        <v>219</v>
      </c>
      <c r="E104" s="126"/>
      <c r="F104" s="126"/>
      <c r="G104" s="126"/>
      <c r="H104" s="126"/>
      <c r="I104" s="126"/>
      <c r="J104" s="127">
        <f>J404</f>
        <v>0</v>
      </c>
      <c r="L104" s="124"/>
    </row>
    <row r="105" spans="2:12" s="8" customFormat="1" ht="24.95" customHeight="1" x14ac:dyDescent="0.2">
      <c r="B105" s="120"/>
      <c r="D105" s="121" t="s">
        <v>2337</v>
      </c>
      <c r="E105" s="122"/>
      <c r="F105" s="122"/>
      <c r="G105" s="122"/>
      <c r="H105" s="122"/>
      <c r="I105" s="122"/>
      <c r="J105" s="123">
        <f>J407</f>
        <v>0</v>
      </c>
      <c r="L105" s="120"/>
    </row>
    <row r="106" spans="2:12" s="1" customFormat="1" ht="21.75" customHeight="1" x14ac:dyDescent="0.2">
      <c r="B106" s="50"/>
      <c r="L106" s="50"/>
    </row>
    <row r="107" spans="2:12" s="1" customFormat="1" ht="6.95" customHeight="1" x14ac:dyDescent="0.2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0"/>
    </row>
    <row r="111" spans="2:12" s="1" customFormat="1" ht="6.95" customHeight="1" x14ac:dyDescent="0.2"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0"/>
    </row>
    <row r="112" spans="2:12" s="1" customFormat="1" ht="24.95" customHeight="1" x14ac:dyDescent="0.2">
      <c r="B112" s="50"/>
      <c r="C112" s="42" t="s">
        <v>231</v>
      </c>
      <c r="L112" s="50"/>
    </row>
    <row r="113" spans="2:65" s="1" customFormat="1" ht="6.95" customHeight="1" x14ac:dyDescent="0.2">
      <c r="B113" s="50"/>
      <c r="L113" s="50"/>
    </row>
    <row r="114" spans="2:65" s="1" customFormat="1" ht="12" customHeight="1" x14ac:dyDescent="0.2">
      <c r="B114" s="50"/>
      <c r="C114" s="47" t="s">
        <v>17</v>
      </c>
      <c r="L114" s="50"/>
    </row>
    <row r="115" spans="2:65" s="1" customFormat="1" ht="16.5" customHeight="1" x14ac:dyDescent="0.2">
      <c r="B115" s="50"/>
      <c r="E115" s="241" t="str">
        <f>E7</f>
        <v>Rek. pavilonu nosorožců 3, ZOO Dvůr Králové - 2.etapa</v>
      </c>
      <c r="F115" s="242"/>
      <c r="G115" s="242"/>
      <c r="H115" s="242"/>
      <c r="L115" s="50"/>
    </row>
    <row r="116" spans="2:65" s="1" customFormat="1" ht="12" customHeight="1" x14ac:dyDescent="0.2">
      <c r="B116" s="50"/>
      <c r="C116" s="47" t="s">
        <v>120</v>
      </c>
      <c r="L116" s="50"/>
    </row>
    <row r="117" spans="2:65" s="1" customFormat="1" ht="16.5" customHeight="1" x14ac:dyDescent="0.2">
      <c r="B117" s="50"/>
      <c r="E117" s="220" t="str">
        <f>E9</f>
        <v>21 - SO 02 - Venkovní kanalizace - 2.etapa</v>
      </c>
      <c r="F117" s="240"/>
      <c r="G117" s="240"/>
      <c r="H117" s="240"/>
      <c r="L117" s="50"/>
    </row>
    <row r="118" spans="2:65" s="1" customFormat="1" ht="6.95" customHeight="1" x14ac:dyDescent="0.2">
      <c r="B118" s="50"/>
      <c r="L118" s="50"/>
    </row>
    <row r="119" spans="2:65" s="1" customFormat="1" ht="12" customHeight="1" x14ac:dyDescent="0.2">
      <c r="B119" s="50"/>
      <c r="C119" s="47" t="s">
        <v>21</v>
      </c>
      <c r="F119" s="48" t="str">
        <f>F12</f>
        <v xml:space="preserve"> </v>
      </c>
      <c r="I119" s="47" t="s">
        <v>23</v>
      </c>
      <c r="J119" s="100" t="str">
        <f>IF(J12="","",J12)</f>
        <v>19. 3. 2024</v>
      </c>
      <c r="L119" s="50"/>
    </row>
    <row r="120" spans="2:65" s="1" customFormat="1" ht="6.95" customHeight="1" x14ac:dyDescent="0.2">
      <c r="B120" s="50"/>
      <c r="L120" s="50"/>
    </row>
    <row r="121" spans="2:65" s="1" customFormat="1" ht="40.15" customHeight="1" x14ac:dyDescent="0.2">
      <c r="B121" s="50"/>
      <c r="C121" s="47" t="s">
        <v>25</v>
      </c>
      <c r="F121" s="48" t="str">
        <f>E15</f>
        <v>ZOO Dvůr Králové a.s., Štefánikova 1029, D.K.n.L.</v>
      </c>
      <c r="I121" s="47" t="s">
        <v>31</v>
      </c>
      <c r="J121" s="116" t="str">
        <f>E21</f>
        <v>Projektis DK s.r.o., Legionářská 562, D.K.n.L.</v>
      </c>
      <c r="L121" s="50"/>
    </row>
    <row r="122" spans="2:65" s="1" customFormat="1" ht="15.2" customHeight="1" x14ac:dyDescent="0.2">
      <c r="B122" s="50"/>
      <c r="C122" s="47" t="s">
        <v>29</v>
      </c>
      <c r="F122" s="48" t="str">
        <f>IF(E18="","",E18)</f>
        <v>Vyplň údaj</v>
      </c>
      <c r="I122" s="47" t="s">
        <v>34</v>
      </c>
      <c r="J122" s="116" t="str">
        <f>E24</f>
        <v>ing. V. Švehla</v>
      </c>
      <c r="L122" s="50"/>
    </row>
    <row r="123" spans="2:65" s="1" customFormat="1" ht="10.35" customHeight="1" x14ac:dyDescent="0.2">
      <c r="B123" s="50"/>
      <c r="L123" s="50"/>
    </row>
    <row r="124" spans="2:65" s="10" customFormat="1" ht="29.25" customHeight="1" x14ac:dyDescent="0.2">
      <c r="B124" s="128"/>
      <c r="C124" s="129" t="s">
        <v>232</v>
      </c>
      <c r="D124" s="130" t="s">
        <v>62</v>
      </c>
      <c r="E124" s="130" t="s">
        <v>58</v>
      </c>
      <c r="F124" s="130" t="s">
        <v>59</v>
      </c>
      <c r="G124" s="130" t="s">
        <v>233</v>
      </c>
      <c r="H124" s="130" t="s">
        <v>234</v>
      </c>
      <c r="I124" s="130" t="s">
        <v>235</v>
      </c>
      <c r="J124" s="130" t="s">
        <v>207</v>
      </c>
      <c r="K124" s="131" t="s">
        <v>236</v>
      </c>
      <c r="L124" s="128"/>
      <c r="M124" s="74" t="s">
        <v>1</v>
      </c>
      <c r="N124" s="75" t="s">
        <v>41</v>
      </c>
      <c r="O124" s="75" t="s">
        <v>237</v>
      </c>
      <c r="P124" s="75" t="s">
        <v>238</v>
      </c>
      <c r="Q124" s="75" t="s">
        <v>239</v>
      </c>
      <c r="R124" s="75" t="s">
        <v>240</v>
      </c>
      <c r="S124" s="75" t="s">
        <v>241</v>
      </c>
      <c r="T124" s="76" t="s">
        <v>242</v>
      </c>
    </row>
    <row r="125" spans="2:65" s="1" customFormat="1" ht="22.9" customHeight="1" x14ac:dyDescent="0.25">
      <c r="B125" s="50"/>
      <c r="C125" s="79" t="s">
        <v>243</v>
      </c>
      <c r="J125" s="132">
        <f>BK125</f>
        <v>0</v>
      </c>
      <c r="L125" s="50"/>
      <c r="M125" s="77"/>
      <c r="N125" s="69"/>
      <c r="O125" s="69"/>
      <c r="P125" s="133">
        <f>P126+P407</f>
        <v>0</v>
      </c>
      <c r="Q125" s="69"/>
      <c r="R125" s="133">
        <f>R126+R407</f>
        <v>0</v>
      </c>
      <c r="S125" s="69"/>
      <c r="T125" s="134">
        <f>T126+T407</f>
        <v>0</v>
      </c>
      <c r="AT125" s="17" t="s">
        <v>76</v>
      </c>
      <c r="AU125" s="17" t="s">
        <v>209</v>
      </c>
      <c r="BK125" s="23">
        <f>BK126+BK407</f>
        <v>0</v>
      </c>
    </row>
    <row r="126" spans="2:65" s="11" customFormat="1" ht="25.9" customHeight="1" x14ac:dyDescent="0.2">
      <c r="B126" s="135"/>
      <c r="D126" s="24" t="s">
        <v>76</v>
      </c>
      <c r="E126" s="136" t="s">
        <v>244</v>
      </c>
      <c r="F126" s="136" t="s">
        <v>245</v>
      </c>
      <c r="J126" s="137">
        <f>BK126</f>
        <v>0</v>
      </c>
      <c r="L126" s="135"/>
      <c r="M126" s="138"/>
      <c r="P126" s="139">
        <f>P127+P211+P223+P230+P393+P397+P404</f>
        <v>0</v>
      </c>
      <c r="R126" s="139">
        <f>R127+R211+R223+R230+R393+R397+R404</f>
        <v>0</v>
      </c>
      <c r="T126" s="140">
        <f>T127+T211+T223+T230+T393+T397+T404</f>
        <v>0</v>
      </c>
      <c r="AR126" s="24" t="s">
        <v>8</v>
      </c>
      <c r="AT126" s="25" t="s">
        <v>76</v>
      </c>
      <c r="AU126" s="25" t="s">
        <v>77</v>
      </c>
      <c r="AY126" s="24" t="s">
        <v>246</v>
      </c>
      <c r="BK126" s="26">
        <f>BK127+BK211+BK223+BK230+BK393+BK397+BK404</f>
        <v>0</v>
      </c>
    </row>
    <row r="127" spans="2:65" s="11" customFormat="1" ht="22.9" customHeight="1" x14ac:dyDescent="0.2">
      <c r="B127" s="135"/>
      <c r="D127" s="24" t="s">
        <v>76</v>
      </c>
      <c r="E127" s="141" t="s">
        <v>8</v>
      </c>
      <c r="F127" s="141" t="s">
        <v>247</v>
      </c>
      <c r="J127" s="142">
        <f>BK127</f>
        <v>0</v>
      </c>
      <c r="L127" s="135"/>
      <c r="M127" s="138"/>
      <c r="P127" s="139">
        <f>SUM(P128:P210)</f>
        <v>0</v>
      </c>
      <c r="R127" s="139">
        <f>SUM(R128:R210)</f>
        <v>0</v>
      </c>
      <c r="T127" s="140">
        <f>SUM(T128:T210)</f>
        <v>0</v>
      </c>
      <c r="AR127" s="24" t="s">
        <v>8</v>
      </c>
      <c r="AT127" s="25" t="s">
        <v>76</v>
      </c>
      <c r="AU127" s="25" t="s">
        <v>8</v>
      </c>
      <c r="AY127" s="24" t="s">
        <v>246</v>
      </c>
      <c r="BK127" s="26">
        <f>SUM(BK128:BK210)</f>
        <v>0</v>
      </c>
    </row>
    <row r="128" spans="2:65" s="1" customFormat="1" ht="24.2" customHeight="1" x14ac:dyDescent="0.2">
      <c r="B128" s="50"/>
      <c r="C128" s="143" t="s">
        <v>8</v>
      </c>
      <c r="D128" s="143" t="s">
        <v>248</v>
      </c>
      <c r="E128" s="144" t="s">
        <v>2338</v>
      </c>
      <c r="F128" s="145" t="s">
        <v>2339</v>
      </c>
      <c r="G128" s="146" t="s">
        <v>274</v>
      </c>
      <c r="H128" s="147">
        <v>2</v>
      </c>
      <c r="I128" s="27"/>
      <c r="J128" s="148">
        <f>ROUND(I128*H128,0)</f>
        <v>0</v>
      </c>
      <c r="K128" s="145" t="s">
        <v>1</v>
      </c>
      <c r="L128" s="50"/>
      <c r="M128" s="149" t="s">
        <v>1</v>
      </c>
      <c r="N128" s="150" t="s">
        <v>42</v>
      </c>
      <c r="P128" s="151">
        <f>O128*H128</f>
        <v>0</v>
      </c>
      <c r="Q128" s="151">
        <v>0</v>
      </c>
      <c r="R128" s="151">
        <f>Q128*H128</f>
        <v>0</v>
      </c>
      <c r="S128" s="151">
        <v>0</v>
      </c>
      <c r="T128" s="152">
        <f>S128*H128</f>
        <v>0</v>
      </c>
      <c r="AR128" s="28" t="s">
        <v>253</v>
      </c>
      <c r="AT128" s="28" t="s">
        <v>248</v>
      </c>
      <c r="AU128" s="28" t="s">
        <v>86</v>
      </c>
      <c r="AY128" s="17" t="s">
        <v>246</v>
      </c>
      <c r="BE128" s="29">
        <f>IF(N128="základní",J128,0)</f>
        <v>0</v>
      </c>
      <c r="BF128" s="29">
        <f>IF(N128="snížená",J128,0)</f>
        <v>0</v>
      </c>
      <c r="BG128" s="29">
        <f>IF(N128="zákl. přenesená",J128,0)</f>
        <v>0</v>
      </c>
      <c r="BH128" s="29">
        <f>IF(N128="sníž. přenesená",J128,0)</f>
        <v>0</v>
      </c>
      <c r="BI128" s="29">
        <f>IF(N128="nulová",J128,0)</f>
        <v>0</v>
      </c>
      <c r="BJ128" s="17" t="s">
        <v>8</v>
      </c>
      <c r="BK128" s="29">
        <f>ROUND(I128*H128,0)</f>
        <v>0</v>
      </c>
      <c r="BL128" s="17" t="s">
        <v>253</v>
      </c>
      <c r="BM128" s="28" t="s">
        <v>86</v>
      </c>
    </row>
    <row r="129" spans="2:65" s="1" customFormat="1" ht="33" customHeight="1" x14ac:dyDescent="0.2">
      <c r="B129" s="50"/>
      <c r="C129" s="143" t="s">
        <v>86</v>
      </c>
      <c r="D129" s="143" t="s">
        <v>248</v>
      </c>
      <c r="E129" s="144" t="s">
        <v>2340</v>
      </c>
      <c r="F129" s="145" t="s">
        <v>2341</v>
      </c>
      <c r="G129" s="146" t="s">
        <v>280</v>
      </c>
      <c r="H129" s="147">
        <v>22.635000000000002</v>
      </c>
      <c r="I129" s="27"/>
      <c r="J129" s="148">
        <f>ROUND(I129*H129,0)</f>
        <v>0</v>
      </c>
      <c r="K129" s="145" t="s">
        <v>1</v>
      </c>
      <c r="L129" s="50"/>
      <c r="M129" s="149" t="s">
        <v>1</v>
      </c>
      <c r="N129" s="150" t="s">
        <v>42</v>
      </c>
      <c r="P129" s="151">
        <f>O129*H129</f>
        <v>0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AR129" s="28" t="s">
        <v>253</v>
      </c>
      <c r="AT129" s="28" t="s">
        <v>248</v>
      </c>
      <c r="AU129" s="28" t="s">
        <v>86</v>
      </c>
      <c r="AY129" s="17" t="s">
        <v>246</v>
      </c>
      <c r="BE129" s="29">
        <f>IF(N129="základní",J129,0)</f>
        <v>0</v>
      </c>
      <c r="BF129" s="29">
        <f>IF(N129="snížená",J129,0)</f>
        <v>0</v>
      </c>
      <c r="BG129" s="29">
        <f>IF(N129="zákl. přenesená",J129,0)</f>
        <v>0</v>
      </c>
      <c r="BH129" s="29">
        <f>IF(N129="sníž. přenesená",J129,0)</f>
        <v>0</v>
      </c>
      <c r="BI129" s="29">
        <f>IF(N129="nulová",J129,0)</f>
        <v>0</v>
      </c>
      <c r="BJ129" s="17" t="s">
        <v>8</v>
      </c>
      <c r="BK129" s="29">
        <f>ROUND(I129*H129,0)</f>
        <v>0</v>
      </c>
      <c r="BL129" s="17" t="s">
        <v>253</v>
      </c>
      <c r="BM129" s="28" t="s">
        <v>253</v>
      </c>
    </row>
    <row r="130" spans="2:65" s="15" customFormat="1" x14ac:dyDescent="0.2">
      <c r="B130" s="178"/>
      <c r="D130" s="154" t="s">
        <v>255</v>
      </c>
      <c r="E130" s="35" t="s">
        <v>1</v>
      </c>
      <c r="F130" s="179" t="s">
        <v>2342</v>
      </c>
      <c r="H130" s="35" t="s">
        <v>1</v>
      </c>
      <c r="L130" s="178"/>
      <c r="M130" s="180"/>
      <c r="T130" s="181"/>
      <c r="AT130" s="35" t="s">
        <v>255</v>
      </c>
      <c r="AU130" s="35" t="s">
        <v>86</v>
      </c>
      <c r="AV130" s="15" t="s">
        <v>8</v>
      </c>
      <c r="AW130" s="15" t="s">
        <v>33</v>
      </c>
      <c r="AX130" s="15" t="s">
        <v>77</v>
      </c>
      <c r="AY130" s="35" t="s">
        <v>246</v>
      </c>
    </row>
    <row r="131" spans="2:65" s="12" customFormat="1" x14ac:dyDescent="0.2">
      <c r="B131" s="153"/>
      <c r="D131" s="154" t="s">
        <v>255</v>
      </c>
      <c r="E131" s="30" t="s">
        <v>1</v>
      </c>
      <c r="F131" s="155" t="s">
        <v>2343</v>
      </c>
      <c r="H131" s="156">
        <v>1.575</v>
      </c>
      <c r="L131" s="153"/>
      <c r="M131" s="157"/>
      <c r="T131" s="158"/>
      <c r="AT131" s="30" t="s">
        <v>255</v>
      </c>
      <c r="AU131" s="30" t="s">
        <v>86</v>
      </c>
      <c r="AV131" s="12" t="s">
        <v>86</v>
      </c>
      <c r="AW131" s="12" t="s">
        <v>33</v>
      </c>
      <c r="AX131" s="12" t="s">
        <v>77</v>
      </c>
      <c r="AY131" s="30" t="s">
        <v>246</v>
      </c>
    </row>
    <row r="132" spans="2:65" s="12" customFormat="1" x14ac:dyDescent="0.2">
      <c r="B132" s="153"/>
      <c r="D132" s="154" t="s">
        <v>255</v>
      </c>
      <c r="E132" s="30" t="s">
        <v>1</v>
      </c>
      <c r="F132" s="155" t="s">
        <v>2344</v>
      </c>
      <c r="H132" s="156">
        <v>16.38</v>
      </c>
      <c r="L132" s="153"/>
      <c r="M132" s="157"/>
      <c r="T132" s="158"/>
      <c r="AT132" s="30" t="s">
        <v>255</v>
      </c>
      <c r="AU132" s="30" t="s">
        <v>86</v>
      </c>
      <c r="AV132" s="12" t="s">
        <v>86</v>
      </c>
      <c r="AW132" s="12" t="s">
        <v>33</v>
      </c>
      <c r="AX132" s="12" t="s">
        <v>77</v>
      </c>
      <c r="AY132" s="30" t="s">
        <v>246</v>
      </c>
    </row>
    <row r="133" spans="2:65" s="12" customFormat="1" x14ac:dyDescent="0.2">
      <c r="B133" s="153"/>
      <c r="D133" s="154" t="s">
        <v>255</v>
      </c>
      <c r="E133" s="30" t="s">
        <v>1</v>
      </c>
      <c r="F133" s="155" t="s">
        <v>2345</v>
      </c>
      <c r="H133" s="156">
        <v>0.54</v>
      </c>
      <c r="L133" s="153"/>
      <c r="M133" s="157"/>
      <c r="T133" s="158"/>
      <c r="AT133" s="30" t="s">
        <v>255</v>
      </c>
      <c r="AU133" s="30" t="s">
        <v>86</v>
      </c>
      <c r="AV133" s="12" t="s">
        <v>86</v>
      </c>
      <c r="AW133" s="12" t="s">
        <v>33</v>
      </c>
      <c r="AX133" s="12" t="s">
        <v>77</v>
      </c>
      <c r="AY133" s="30" t="s">
        <v>246</v>
      </c>
    </row>
    <row r="134" spans="2:65" s="12" customFormat="1" x14ac:dyDescent="0.2">
      <c r="B134" s="153"/>
      <c r="D134" s="154" t="s">
        <v>255</v>
      </c>
      <c r="E134" s="30" t="s">
        <v>1</v>
      </c>
      <c r="F134" s="155" t="s">
        <v>2346</v>
      </c>
      <c r="H134" s="156">
        <v>4.1399999999999997</v>
      </c>
      <c r="L134" s="153"/>
      <c r="M134" s="157"/>
      <c r="T134" s="158"/>
      <c r="AT134" s="30" t="s">
        <v>255</v>
      </c>
      <c r="AU134" s="30" t="s">
        <v>86</v>
      </c>
      <c r="AV134" s="12" t="s">
        <v>86</v>
      </c>
      <c r="AW134" s="12" t="s">
        <v>33</v>
      </c>
      <c r="AX134" s="12" t="s">
        <v>77</v>
      </c>
      <c r="AY134" s="30" t="s">
        <v>246</v>
      </c>
    </row>
    <row r="135" spans="2:65" s="14" customFormat="1" x14ac:dyDescent="0.2">
      <c r="B135" s="164"/>
      <c r="D135" s="154" t="s">
        <v>255</v>
      </c>
      <c r="E135" s="33" t="s">
        <v>1</v>
      </c>
      <c r="F135" s="165" t="s">
        <v>301</v>
      </c>
      <c r="H135" s="166">
        <v>22.634999999999998</v>
      </c>
      <c r="L135" s="164"/>
      <c r="M135" s="167"/>
      <c r="T135" s="168"/>
      <c r="AT135" s="33" t="s">
        <v>255</v>
      </c>
      <c r="AU135" s="33" t="s">
        <v>86</v>
      </c>
      <c r="AV135" s="14" t="s">
        <v>253</v>
      </c>
      <c r="AW135" s="14" t="s">
        <v>33</v>
      </c>
      <c r="AX135" s="14" t="s">
        <v>8</v>
      </c>
      <c r="AY135" s="33" t="s">
        <v>246</v>
      </c>
    </row>
    <row r="136" spans="2:65" s="1" customFormat="1" ht="33" customHeight="1" x14ac:dyDescent="0.2">
      <c r="B136" s="50"/>
      <c r="C136" s="143" t="s">
        <v>263</v>
      </c>
      <c r="D136" s="143" t="s">
        <v>248</v>
      </c>
      <c r="E136" s="144" t="s">
        <v>2347</v>
      </c>
      <c r="F136" s="145" t="s">
        <v>2348</v>
      </c>
      <c r="G136" s="146" t="s">
        <v>280</v>
      </c>
      <c r="H136" s="147">
        <v>86.974000000000004</v>
      </c>
      <c r="I136" s="27"/>
      <c r="J136" s="148">
        <f>ROUND(I136*H136,0)</f>
        <v>0</v>
      </c>
      <c r="K136" s="145" t="s">
        <v>1</v>
      </c>
      <c r="L136" s="50"/>
      <c r="M136" s="149" t="s">
        <v>1</v>
      </c>
      <c r="N136" s="150" t="s">
        <v>42</v>
      </c>
      <c r="P136" s="151">
        <f>O136*H136</f>
        <v>0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AR136" s="28" t="s">
        <v>253</v>
      </c>
      <c r="AT136" s="28" t="s">
        <v>248</v>
      </c>
      <c r="AU136" s="28" t="s">
        <v>86</v>
      </c>
      <c r="AY136" s="17" t="s">
        <v>246</v>
      </c>
      <c r="BE136" s="29">
        <f>IF(N136="základní",J136,0)</f>
        <v>0</v>
      </c>
      <c r="BF136" s="29">
        <f>IF(N136="snížená",J136,0)</f>
        <v>0</v>
      </c>
      <c r="BG136" s="29">
        <f>IF(N136="zákl. přenesená",J136,0)</f>
        <v>0</v>
      </c>
      <c r="BH136" s="29">
        <f>IF(N136="sníž. přenesená",J136,0)</f>
        <v>0</v>
      </c>
      <c r="BI136" s="29">
        <f>IF(N136="nulová",J136,0)</f>
        <v>0</v>
      </c>
      <c r="BJ136" s="17" t="s">
        <v>8</v>
      </c>
      <c r="BK136" s="29">
        <f>ROUND(I136*H136,0)</f>
        <v>0</v>
      </c>
      <c r="BL136" s="17" t="s">
        <v>253</v>
      </c>
      <c r="BM136" s="28" t="s">
        <v>277</v>
      </c>
    </row>
    <row r="137" spans="2:65" s="15" customFormat="1" x14ac:dyDescent="0.2">
      <c r="B137" s="178"/>
      <c r="D137" s="154" t="s">
        <v>255</v>
      </c>
      <c r="E137" s="35" t="s">
        <v>1</v>
      </c>
      <c r="F137" s="179" t="s">
        <v>2349</v>
      </c>
      <c r="H137" s="35" t="s">
        <v>1</v>
      </c>
      <c r="L137" s="178"/>
      <c r="M137" s="180"/>
      <c r="T137" s="181"/>
      <c r="AT137" s="35" t="s">
        <v>255</v>
      </c>
      <c r="AU137" s="35" t="s">
        <v>86</v>
      </c>
      <c r="AV137" s="15" t="s">
        <v>8</v>
      </c>
      <c r="AW137" s="15" t="s">
        <v>33</v>
      </c>
      <c r="AX137" s="15" t="s">
        <v>77</v>
      </c>
      <c r="AY137" s="35" t="s">
        <v>246</v>
      </c>
    </row>
    <row r="138" spans="2:65" s="12" customFormat="1" x14ac:dyDescent="0.2">
      <c r="B138" s="153"/>
      <c r="D138" s="154" t="s">
        <v>255</v>
      </c>
      <c r="E138" s="30" t="s">
        <v>1</v>
      </c>
      <c r="F138" s="155" t="s">
        <v>2350</v>
      </c>
      <c r="H138" s="156">
        <v>15.75</v>
      </c>
      <c r="L138" s="153"/>
      <c r="M138" s="157"/>
      <c r="T138" s="158"/>
      <c r="AT138" s="30" t="s">
        <v>255</v>
      </c>
      <c r="AU138" s="30" t="s">
        <v>86</v>
      </c>
      <c r="AV138" s="12" t="s">
        <v>86</v>
      </c>
      <c r="AW138" s="12" t="s">
        <v>33</v>
      </c>
      <c r="AX138" s="12" t="s">
        <v>77</v>
      </c>
      <c r="AY138" s="30" t="s">
        <v>246</v>
      </c>
    </row>
    <row r="139" spans="2:65" s="12" customFormat="1" x14ac:dyDescent="0.2">
      <c r="B139" s="153"/>
      <c r="D139" s="154" t="s">
        <v>255</v>
      </c>
      <c r="E139" s="30" t="s">
        <v>1</v>
      </c>
      <c r="F139" s="155" t="s">
        <v>2351</v>
      </c>
      <c r="H139" s="156">
        <v>2.2280000000000002</v>
      </c>
      <c r="L139" s="153"/>
      <c r="M139" s="157"/>
      <c r="T139" s="158"/>
      <c r="AT139" s="30" t="s">
        <v>255</v>
      </c>
      <c r="AU139" s="30" t="s">
        <v>86</v>
      </c>
      <c r="AV139" s="12" t="s">
        <v>86</v>
      </c>
      <c r="AW139" s="12" t="s">
        <v>33</v>
      </c>
      <c r="AX139" s="12" t="s">
        <v>77</v>
      </c>
      <c r="AY139" s="30" t="s">
        <v>246</v>
      </c>
    </row>
    <row r="140" spans="2:65" s="12" customFormat="1" x14ac:dyDescent="0.2">
      <c r="B140" s="153"/>
      <c r="D140" s="154" t="s">
        <v>255</v>
      </c>
      <c r="E140" s="30" t="s">
        <v>1</v>
      </c>
      <c r="F140" s="155" t="s">
        <v>2352</v>
      </c>
      <c r="H140" s="156">
        <v>2.093</v>
      </c>
      <c r="L140" s="153"/>
      <c r="M140" s="157"/>
      <c r="T140" s="158"/>
      <c r="AT140" s="30" t="s">
        <v>255</v>
      </c>
      <c r="AU140" s="30" t="s">
        <v>86</v>
      </c>
      <c r="AV140" s="12" t="s">
        <v>86</v>
      </c>
      <c r="AW140" s="12" t="s">
        <v>33</v>
      </c>
      <c r="AX140" s="12" t="s">
        <v>77</v>
      </c>
      <c r="AY140" s="30" t="s">
        <v>246</v>
      </c>
    </row>
    <row r="141" spans="2:65" s="12" customFormat="1" x14ac:dyDescent="0.2">
      <c r="B141" s="153"/>
      <c r="D141" s="154" t="s">
        <v>255</v>
      </c>
      <c r="E141" s="30" t="s">
        <v>1</v>
      </c>
      <c r="F141" s="155" t="s">
        <v>2353</v>
      </c>
      <c r="H141" s="156">
        <v>5.8</v>
      </c>
      <c r="L141" s="153"/>
      <c r="M141" s="157"/>
      <c r="T141" s="158"/>
      <c r="AT141" s="30" t="s">
        <v>255</v>
      </c>
      <c r="AU141" s="30" t="s">
        <v>86</v>
      </c>
      <c r="AV141" s="12" t="s">
        <v>86</v>
      </c>
      <c r="AW141" s="12" t="s">
        <v>33</v>
      </c>
      <c r="AX141" s="12" t="s">
        <v>77</v>
      </c>
      <c r="AY141" s="30" t="s">
        <v>246</v>
      </c>
    </row>
    <row r="142" spans="2:65" s="12" customFormat="1" x14ac:dyDescent="0.2">
      <c r="B142" s="153"/>
      <c r="D142" s="154" t="s">
        <v>255</v>
      </c>
      <c r="E142" s="30" t="s">
        <v>1</v>
      </c>
      <c r="F142" s="155" t="s">
        <v>2354</v>
      </c>
      <c r="H142" s="156">
        <v>30.713000000000001</v>
      </c>
      <c r="L142" s="153"/>
      <c r="M142" s="157"/>
      <c r="T142" s="158"/>
      <c r="AT142" s="30" t="s">
        <v>255</v>
      </c>
      <c r="AU142" s="30" t="s">
        <v>86</v>
      </c>
      <c r="AV142" s="12" t="s">
        <v>86</v>
      </c>
      <c r="AW142" s="12" t="s">
        <v>33</v>
      </c>
      <c r="AX142" s="12" t="s">
        <v>77</v>
      </c>
      <c r="AY142" s="30" t="s">
        <v>246</v>
      </c>
    </row>
    <row r="143" spans="2:65" s="12" customFormat="1" x14ac:dyDescent="0.2">
      <c r="B143" s="153"/>
      <c r="D143" s="154" t="s">
        <v>255</v>
      </c>
      <c r="E143" s="30" t="s">
        <v>1</v>
      </c>
      <c r="F143" s="155" t="s">
        <v>2355</v>
      </c>
      <c r="H143" s="156">
        <v>9.18</v>
      </c>
      <c r="L143" s="153"/>
      <c r="M143" s="157"/>
      <c r="T143" s="158"/>
      <c r="AT143" s="30" t="s">
        <v>255</v>
      </c>
      <c r="AU143" s="30" t="s">
        <v>86</v>
      </c>
      <c r="AV143" s="12" t="s">
        <v>86</v>
      </c>
      <c r="AW143" s="12" t="s">
        <v>33</v>
      </c>
      <c r="AX143" s="12" t="s">
        <v>77</v>
      </c>
      <c r="AY143" s="30" t="s">
        <v>246</v>
      </c>
    </row>
    <row r="144" spans="2:65" s="12" customFormat="1" x14ac:dyDescent="0.2">
      <c r="B144" s="153"/>
      <c r="D144" s="154" t="s">
        <v>255</v>
      </c>
      <c r="E144" s="30" t="s">
        <v>1</v>
      </c>
      <c r="F144" s="155" t="s">
        <v>2356</v>
      </c>
      <c r="H144" s="156">
        <v>2.4</v>
      </c>
      <c r="L144" s="153"/>
      <c r="M144" s="157"/>
      <c r="T144" s="158"/>
      <c r="AT144" s="30" t="s">
        <v>255</v>
      </c>
      <c r="AU144" s="30" t="s">
        <v>86</v>
      </c>
      <c r="AV144" s="12" t="s">
        <v>86</v>
      </c>
      <c r="AW144" s="12" t="s">
        <v>33</v>
      </c>
      <c r="AX144" s="12" t="s">
        <v>77</v>
      </c>
      <c r="AY144" s="30" t="s">
        <v>246</v>
      </c>
    </row>
    <row r="145" spans="2:65" s="12" customFormat="1" x14ac:dyDescent="0.2">
      <c r="B145" s="153"/>
      <c r="D145" s="154" t="s">
        <v>255</v>
      </c>
      <c r="E145" s="30" t="s">
        <v>1</v>
      </c>
      <c r="F145" s="155" t="s">
        <v>2357</v>
      </c>
      <c r="H145" s="156">
        <v>1.44</v>
      </c>
      <c r="L145" s="153"/>
      <c r="M145" s="157"/>
      <c r="T145" s="158"/>
      <c r="AT145" s="30" t="s">
        <v>255</v>
      </c>
      <c r="AU145" s="30" t="s">
        <v>86</v>
      </c>
      <c r="AV145" s="12" t="s">
        <v>86</v>
      </c>
      <c r="AW145" s="12" t="s">
        <v>33</v>
      </c>
      <c r="AX145" s="12" t="s">
        <v>77</v>
      </c>
      <c r="AY145" s="30" t="s">
        <v>246</v>
      </c>
    </row>
    <row r="146" spans="2:65" s="12" customFormat="1" x14ac:dyDescent="0.2">
      <c r="B146" s="153"/>
      <c r="D146" s="154" t="s">
        <v>255</v>
      </c>
      <c r="E146" s="30" t="s">
        <v>1</v>
      </c>
      <c r="F146" s="155" t="s">
        <v>2358</v>
      </c>
      <c r="H146" s="156">
        <v>2.16</v>
      </c>
      <c r="L146" s="153"/>
      <c r="M146" s="157"/>
      <c r="T146" s="158"/>
      <c r="AT146" s="30" t="s">
        <v>255</v>
      </c>
      <c r="AU146" s="30" t="s">
        <v>86</v>
      </c>
      <c r="AV146" s="12" t="s">
        <v>86</v>
      </c>
      <c r="AW146" s="12" t="s">
        <v>33</v>
      </c>
      <c r="AX146" s="12" t="s">
        <v>77</v>
      </c>
      <c r="AY146" s="30" t="s">
        <v>246</v>
      </c>
    </row>
    <row r="147" spans="2:65" s="12" customFormat="1" x14ac:dyDescent="0.2">
      <c r="B147" s="153"/>
      <c r="D147" s="154" t="s">
        <v>255</v>
      </c>
      <c r="E147" s="30" t="s">
        <v>1</v>
      </c>
      <c r="F147" s="155" t="s">
        <v>2359</v>
      </c>
      <c r="H147" s="156">
        <v>1.4850000000000001</v>
      </c>
      <c r="L147" s="153"/>
      <c r="M147" s="157"/>
      <c r="T147" s="158"/>
      <c r="AT147" s="30" t="s">
        <v>255</v>
      </c>
      <c r="AU147" s="30" t="s">
        <v>86</v>
      </c>
      <c r="AV147" s="12" t="s">
        <v>86</v>
      </c>
      <c r="AW147" s="12" t="s">
        <v>33</v>
      </c>
      <c r="AX147" s="12" t="s">
        <v>77</v>
      </c>
      <c r="AY147" s="30" t="s">
        <v>246</v>
      </c>
    </row>
    <row r="148" spans="2:65" s="12" customFormat="1" x14ac:dyDescent="0.2">
      <c r="B148" s="153"/>
      <c r="D148" s="154" t="s">
        <v>255</v>
      </c>
      <c r="E148" s="30" t="s">
        <v>1</v>
      </c>
      <c r="F148" s="155" t="s">
        <v>2360</v>
      </c>
      <c r="H148" s="156">
        <v>12.24</v>
      </c>
      <c r="L148" s="153"/>
      <c r="M148" s="157"/>
      <c r="T148" s="158"/>
      <c r="AT148" s="30" t="s">
        <v>255</v>
      </c>
      <c r="AU148" s="30" t="s">
        <v>86</v>
      </c>
      <c r="AV148" s="12" t="s">
        <v>86</v>
      </c>
      <c r="AW148" s="12" t="s">
        <v>33</v>
      </c>
      <c r="AX148" s="12" t="s">
        <v>77</v>
      </c>
      <c r="AY148" s="30" t="s">
        <v>246</v>
      </c>
    </row>
    <row r="149" spans="2:65" s="12" customFormat="1" x14ac:dyDescent="0.2">
      <c r="B149" s="153"/>
      <c r="D149" s="154" t="s">
        <v>255</v>
      </c>
      <c r="E149" s="30" t="s">
        <v>1</v>
      </c>
      <c r="F149" s="155" t="s">
        <v>2359</v>
      </c>
      <c r="H149" s="156">
        <v>1.4850000000000001</v>
      </c>
      <c r="L149" s="153"/>
      <c r="M149" s="157"/>
      <c r="T149" s="158"/>
      <c r="AT149" s="30" t="s">
        <v>255</v>
      </c>
      <c r="AU149" s="30" t="s">
        <v>86</v>
      </c>
      <c r="AV149" s="12" t="s">
        <v>86</v>
      </c>
      <c r="AW149" s="12" t="s">
        <v>33</v>
      </c>
      <c r="AX149" s="12" t="s">
        <v>77</v>
      </c>
      <c r="AY149" s="30" t="s">
        <v>246</v>
      </c>
    </row>
    <row r="150" spans="2:65" s="14" customFormat="1" x14ac:dyDescent="0.2">
      <c r="B150" s="164"/>
      <c r="D150" s="154" t="s">
        <v>255</v>
      </c>
      <c r="E150" s="33" t="s">
        <v>1</v>
      </c>
      <c r="F150" s="165" t="s">
        <v>301</v>
      </c>
      <c r="H150" s="166">
        <v>86.974000000000004</v>
      </c>
      <c r="L150" s="164"/>
      <c r="M150" s="167"/>
      <c r="T150" s="168"/>
      <c r="AT150" s="33" t="s">
        <v>255</v>
      </c>
      <c r="AU150" s="33" t="s">
        <v>86</v>
      </c>
      <c r="AV150" s="14" t="s">
        <v>253</v>
      </c>
      <c r="AW150" s="14" t="s">
        <v>33</v>
      </c>
      <c r="AX150" s="14" t="s">
        <v>8</v>
      </c>
      <c r="AY150" s="33" t="s">
        <v>246</v>
      </c>
    </row>
    <row r="151" spans="2:65" s="1" customFormat="1" ht="24.2" customHeight="1" x14ac:dyDescent="0.2">
      <c r="B151" s="50"/>
      <c r="C151" s="143" t="s">
        <v>253</v>
      </c>
      <c r="D151" s="143" t="s">
        <v>248</v>
      </c>
      <c r="E151" s="144" t="s">
        <v>2361</v>
      </c>
      <c r="F151" s="145" t="s">
        <v>2362</v>
      </c>
      <c r="G151" s="146" t="s">
        <v>280</v>
      </c>
      <c r="H151" s="147">
        <v>31.57</v>
      </c>
      <c r="I151" s="27"/>
      <c r="J151" s="148">
        <f>ROUND(I151*H151,0)</f>
        <v>0</v>
      </c>
      <c r="K151" s="145" t="s">
        <v>1</v>
      </c>
      <c r="L151" s="50"/>
      <c r="M151" s="149" t="s">
        <v>1</v>
      </c>
      <c r="N151" s="150" t="s">
        <v>42</v>
      </c>
      <c r="P151" s="151">
        <f>O151*H151</f>
        <v>0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AR151" s="28" t="s">
        <v>253</v>
      </c>
      <c r="AT151" s="28" t="s">
        <v>248</v>
      </c>
      <c r="AU151" s="28" t="s">
        <v>86</v>
      </c>
      <c r="AY151" s="17" t="s">
        <v>246</v>
      </c>
      <c r="BE151" s="29">
        <f>IF(N151="základní",J151,0)</f>
        <v>0</v>
      </c>
      <c r="BF151" s="29">
        <f>IF(N151="snížená",J151,0)</f>
        <v>0</v>
      </c>
      <c r="BG151" s="29">
        <f>IF(N151="zákl. přenesená",J151,0)</f>
        <v>0</v>
      </c>
      <c r="BH151" s="29">
        <f>IF(N151="sníž. přenesená",J151,0)</f>
        <v>0</v>
      </c>
      <c r="BI151" s="29">
        <f>IF(N151="nulová",J151,0)</f>
        <v>0</v>
      </c>
      <c r="BJ151" s="17" t="s">
        <v>8</v>
      </c>
      <c r="BK151" s="29">
        <f>ROUND(I151*H151,0)</f>
        <v>0</v>
      </c>
      <c r="BL151" s="17" t="s">
        <v>253</v>
      </c>
      <c r="BM151" s="28" t="s">
        <v>302</v>
      </c>
    </row>
    <row r="152" spans="2:65" s="15" customFormat="1" x14ac:dyDescent="0.2">
      <c r="B152" s="178"/>
      <c r="D152" s="154" t="s">
        <v>255</v>
      </c>
      <c r="E152" s="35" t="s">
        <v>1</v>
      </c>
      <c r="F152" s="179" t="s">
        <v>2363</v>
      </c>
      <c r="H152" s="35" t="s">
        <v>1</v>
      </c>
      <c r="L152" s="178"/>
      <c r="M152" s="180"/>
      <c r="T152" s="181"/>
      <c r="AT152" s="35" t="s">
        <v>255</v>
      </c>
      <c r="AU152" s="35" t="s">
        <v>86</v>
      </c>
      <c r="AV152" s="15" t="s">
        <v>8</v>
      </c>
      <c r="AW152" s="15" t="s">
        <v>33</v>
      </c>
      <c r="AX152" s="15" t="s">
        <v>77</v>
      </c>
      <c r="AY152" s="35" t="s">
        <v>246</v>
      </c>
    </row>
    <row r="153" spans="2:65" s="12" customFormat="1" x14ac:dyDescent="0.2">
      <c r="B153" s="153"/>
      <c r="D153" s="154" t="s">
        <v>255</v>
      </c>
      <c r="E153" s="30" t="s">
        <v>1</v>
      </c>
      <c r="F153" s="155" t="s">
        <v>2364</v>
      </c>
      <c r="H153" s="156">
        <v>3.234</v>
      </c>
      <c r="L153" s="153"/>
      <c r="M153" s="157"/>
      <c r="T153" s="158"/>
      <c r="AT153" s="30" t="s">
        <v>255</v>
      </c>
      <c r="AU153" s="30" t="s">
        <v>86</v>
      </c>
      <c r="AV153" s="12" t="s">
        <v>86</v>
      </c>
      <c r="AW153" s="12" t="s">
        <v>33</v>
      </c>
      <c r="AX153" s="12" t="s">
        <v>77</v>
      </c>
      <c r="AY153" s="30" t="s">
        <v>246</v>
      </c>
    </row>
    <row r="154" spans="2:65" s="12" customFormat="1" x14ac:dyDescent="0.2">
      <c r="B154" s="153"/>
      <c r="D154" s="154" t="s">
        <v>255</v>
      </c>
      <c r="E154" s="30" t="s">
        <v>1</v>
      </c>
      <c r="F154" s="155" t="s">
        <v>2365</v>
      </c>
      <c r="H154" s="156">
        <v>3.8250000000000002</v>
      </c>
      <c r="L154" s="153"/>
      <c r="M154" s="157"/>
      <c r="T154" s="158"/>
      <c r="AT154" s="30" t="s">
        <v>255</v>
      </c>
      <c r="AU154" s="30" t="s">
        <v>86</v>
      </c>
      <c r="AV154" s="12" t="s">
        <v>86</v>
      </c>
      <c r="AW154" s="12" t="s">
        <v>33</v>
      </c>
      <c r="AX154" s="12" t="s">
        <v>77</v>
      </c>
      <c r="AY154" s="30" t="s">
        <v>246</v>
      </c>
    </row>
    <row r="155" spans="2:65" s="12" customFormat="1" x14ac:dyDescent="0.2">
      <c r="B155" s="153"/>
      <c r="D155" s="154" t="s">
        <v>255</v>
      </c>
      <c r="E155" s="30" t="s">
        <v>1</v>
      </c>
      <c r="F155" s="155" t="s">
        <v>2366</v>
      </c>
      <c r="H155" s="156">
        <v>21.375</v>
      </c>
      <c r="L155" s="153"/>
      <c r="M155" s="157"/>
      <c r="T155" s="158"/>
      <c r="AT155" s="30" t="s">
        <v>255</v>
      </c>
      <c r="AU155" s="30" t="s">
        <v>86</v>
      </c>
      <c r="AV155" s="12" t="s">
        <v>86</v>
      </c>
      <c r="AW155" s="12" t="s">
        <v>33</v>
      </c>
      <c r="AX155" s="12" t="s">
        <v>77</v>
      </c>
      <c r="AY155" s="30" t="s">
        <v>246</v>
      </c>
    </row>
    <row r="156" spans="2:65" s="13" customFormat="1" x14ac:dyDescent="0.2">
      <c r="B156" s="159"/>
      <c r="D156" s="154" t="s">
        <v>255</v>
      </c>
      <c r="E156" s="32" t="s">
        <v>1</v>
      </c>
      <c r="F156" s="160" t="s">
        <v>262</v>
      </c>
      <c r="H156" s="161">
        <v>28.434000000000001</v>
      </c>
      <c r="L156" s="159"/>
      <c r="M156" s="162"/>
      <c r="T156" s="163"/>
      <c r="AT156" s="32" t="s">
        <v>255</v>
      </c>
      <c r="AU156" s="32" t="s">
        <v>86</v>
      </c>
      <c r="AV156" s="13" t="s">
        <v>263</v>
      </c>
      <c r="AW156" s="13" t="s">
        <v>33</v>
      </c>
      <c r="AX156" s="13" t="s">
        <v>77</v>
      </c>
      <c r="AY156" s="32" t="s">
        <v>246</v>
      </c>
    </row>
    <row r="157" spans="2:65" s="15" customFormat="1" x14ac:dyDescent="0.2">
      <c r="B157" s="178"/>
      <c r="D157" s="154" t="s">
        <v>255</v>
      </c>
      <c r="E157" s="35" t="s">
        <v>1</v>
      </c>
      <c r="F157" s="179" t="s">
        <v>2367</v>
      </c>
      <c r="H157" s="35" t="s">
        <v>1</v>
      </c>
      <c r="L157" s="178"/>
      <c r="M157" s="180"/>
      <c r="T157" s="181"/>
      <c r="AT157" s="35" t="s">
        <v>255</v>
      </c>
      <c r="AU157" s="35" t="s">
        <v>86</v>
      </c>
      <c r="AV157" s="15" t="s">
        <v>8</v>
      </c>
      <c r="AW157" s="15" t="s">
        <v>33</v>
      </c>
      <c r="AX157" s="15" t="s">
        <v>77</v>
      </c>
      <c r="AY157" s="35" t="s">
        <v>246</v>
      </c>
    </row>
    <row r="158" spans="2:65" s="12" customFormat="1" x14ac:dyDescent="0.2">
      <c r="B158" s="153"/>
      <c r="D158" s="154" t="s">
        <v>255</v>
      </c>
      <c r="E158" s="30" t="s">
        <v>1</v>
      </c>
      <c r="F158" s="155" t="s">
        <v>2368</v>
      </c>
      <c r="H158" s="156">
        <v>3.1360000000000001</v>
      </c>
      <c r="L158" s="153"/>
      <c r="M158" s="157"/>
      <c r="T158" s="158"/>
      <c r="AT158" s="30" t="s">
        <v>255</v>
      </c>
      <c r="AU158" s="30" t="s">
        <v>86</v>
      </c>
      <c r="AV158" s="12" t="s">
        <v>86</v>
      </c>
      <c r="AW158" s="12" t="s">
        <v>33</v>
      </c>
      <c r="AX158" s="12" t="s">
        <v>77</v>
      </c>
      <c r="AY158" s="30" t="s">
        <v>246</v>
      </c>
    </row>
    <row r="159" spans="2:65" s="13" customFormat="1" x14ac:dyDescent="0.2">
      <c r="B159" s="159"/>
      <c r="D159" s="154" t="s">
        <v>255</v>
      </c>
      <c r="E159" s="32" t="s">
        <v>1</v>
      </c>
      <c r="F159" s="160" t="s">
        <v>262</v>
      </c>
      <c r="H159" s="161">
        <v>3.1360000000000001</v>
      </c>
      <c r="L159" s="159"/>
      <c r="M159" s="162"/>
      <c r="T159" s="163"/>
      <c r="AT159" s="32" t="s">
        <v>255</v>
      </c>
      <c r="AU159" s="32" t="s">
        <v>86</v>
      </c>
      <c r="AV159" s="13" t="s">
        <v>263</v>
      </c>
      <c r="AW159" s="13" t="s">
        <v>33</v>
      </c>
      <c r="AX159" s="13" t="s">
        <v>77</v>
      </c>
      <c r="AY159" s="32" t="s">
        <v>246</v>
      </c>
    </row>
    <row r="160" spans="2:65" s="14" customFormat="1" x14ac:dyDescent="0.2">
      <c r="B160" s="164"/>
      <c r="D160" s="154" t="s">
        <v>255</v>
      </c>
      <c r="E160" s="33" t="s">
        <v>1</v>
      </c>
      <c r="F160" s="165" t="s">
        <v>301</v>
      </c>
      <c r="H160" s="166">
        <v>31.57</v>
      </c>
      <c r="L160" s="164"/>
      <c r="M160" s="167"/>
      <c r="T160" s="168"/>
      <c r="AT160" s="33" t="s">
        <v>255</v>
      </c>
      <c r="AU160" s="33" t="s">
        <v>86</v>
      </c>
      <c r="AV160" s="14" t="s">
        <v>253</v>
      </c>
      <c r="AW160" s="14" t="s">
        <v>33</v>
      </c>
      <c r="AX160" s="14" t="s">
        <v>8</v>
      </c>
      <c r="AY160" s="33" t="s">
        <v>246</v>
      </c>
    </row>
    <row r="161" spans="2:65" s="1" customFormat="1" ht="21.75" customHeight="1" x14ac:dyDescent="0.2">
      <c r="B161" s="50"/>
      <c r="C161" s="143" t="s">
        <v>271</v>
      </c>
      <c r="D161" s="143" t="s">
        <v>248</v>
      </c>
      <c r="E161" s="144" t="s">
        <v>1758</v>
      </c>
      <c r="F161" s="145" t="s">
        <v>1759</v>
      </c>
      <c r="G161" s="146" t="s">
        <v>251</v>
      </c>
      <c r="H161" s="147">
        <v>251.21</v>
      </c>
      <c r="I161" s="27"/>
      <c r="J161" s="148">
        <f>ROUND(I161*H161,0)</f>
        <v>0</v>
      </c>
      <c r="K161" s="145" t="s">
        <v>1</v>
      </c>
      <c r="L161" s="50"/>
      <c r="M161" s="149" t="s">
        <v>1</v>
      </c>
      <c r="N161" s="150" t="s">
        <v>42</v>
      </c>
      <c r="P161" s="151">
        <f>O161*H161</f>
        <v>0</v>
      </c>
      <c r="Q161" s="151">
        <v>0</v>
      </c>
      <c r="R161" s="151">
        <f>Q161*H161</f>
        <v>0</v>
      </c>
      <c r="S161" s="151">
        <v>0</v>
      </c>
      <c r="T161" s="152">
        <f>S161*H161</f>
        <v>0</v>
      </c>
      <c r="AR161" s="28" t="s">
        <v>253</v>
      </c>
      <c r="AT161" s="28" t="s">
        <v>248</v>
      </c>
      <c r="AU161" s="28" t="s">
        <v>86</v>
      </c>
      <c r="AY161" s="17" t="s">
        <v>246</v>
      </c>
      <c r="BE161" s="29">
        <f>IF(N161="základní",J161,0)</f>
        <v>0</v>
      </c>
      <c r="BF161" s="29">
        <f>IF(N161="snížená",J161,0)</f>
        <v>0</v>
      </c>
      <c r="BG161" s="29">
        <f>IF(N161="zákl. přenesená",J161,0)</f>
        <v>0</v>
      </c>
      <c r="BH161" s="29">
        <f>IF(N161="sníž. přenesená",J161,0)</f>
        <v>0</v>
      </c>
      <c r="BI161" s="29">
        <f>IF(N161="nulová",J161,0)</f>
        <v>0</v>
      </c>
      <c r="BJ161" s="17" t="s">
        <v>8</v>
      </c>
      <c r="BK161" s="29">
        <f>ROUND(I161*H161,0)</f>
        <v>0</v>
      </c>
      <c r="BL161" s="17" t="s">
        <v>253</v>
      </c>
      <c r="BM161" s="28" t="s">
        <v>312</v>
      </c>
    </row>
    <row r="162" spans="2:65" s="15" customFormat="1" x14ac:dyDescent="0.2">
      <c r="B162" s="178"/>
      <c r="D162" s="154" t="s">
        <v>255</v>
      </c>
      <c r="E162" s="35" t="s">
        <v>1</v>
      </c>
      <c r="F162" s="179" t="s">
        <v>2349</v>
      </c>
      <c r="H162" s="35" t="s">
        <v>1</v>
      </c>
      <c r="L162" s="178"/>
      <c r="M162" s="180"/>
      <c r="T162" s="181"/>
      <c r="AT162" s="35" t="s">
        <v>255</v>
      </c>
      <c r="AU162" s="35" t="s">
        <v>86</v>
      </c>
      <c r="AV162" s="15" t="s">
        <v>8</v>
      </c>
      <c r="AW162" s="15" t="s">
        <v>33</v>
      </c>
      <c r="AX162" s="15" t="s">
        <v>77</v>
      </c>
      <c r="AY162" s="35" t="s">
        <v>246</v>
      </c>
    </row>
    <row r="163" spans="2:65" s="12" customFormat="1" x14ac:dyDescent="0.2">
      <c r="B163" s="153"/>
      <c r="D163" s="154" t="s">
        <v>255</v>
      </c>
      <c r="E163" s="30" t="s">
        <v>1</v>
      </c>
      <c r="F163" s="155" t="s">
        <v>2369</v>
      </c>
      <c r="H163" s="156">
        <v>35</v>
      </c>
      <c r="L163" s="153"/>
      <c r="M163" s="157"/>
      <c r="T163" s="158"/>
      <c r="AT163" s="30" t="s">
        <v>255</v>
      </c>
      <c r="AU163" s="30" t="s">
        <v>86</v>
      </c>
      <c r="AV163" s="12" t="s">
        <v>86</v>
      </c>
      <c r="AW163" s="12" t="s">
        <v>33</v>
      </c>
      <c r="AX163" s="12" t="s">
        <v>77</v>
      </c>
      <c r="AY163" s="30" t="s">
        <v>246</v>
      </c>
    </row>
    <row r="164" spans="2:65" s="12" customFormat="1" x14ac:dyDescent="0.2">
      <c r="B164" s="153"/>
      <c r="D164" s="154" t="s">
        <v>255</v>
      </c>
      <c r="E164" s="30" t="s">
        <v>1</v>
      </c>
      <c r="F164" s="155" t="s">
        <v>2370</v>
      </c>
      <c r="H164" s="156">
        <v>4.95</v>
      </c>
      <c r="L164" s="153"/>
      <c r="M164" s="157"/>
      <c r="T164" s="158"/>
      <c r="AT164" s="30" t="s">
        <v>255</v>
      </c>
      <c r="AU164" s="30" t="s">
        <v>86</v>
      </c>
      <c r="AV164" s="12" t="s">
        <v>86</v>
      </c>
      <c r="AW164" s="12" t="s">
        <v>33</v>
      </c>
      <c r="AX164" s="12" t="s">
        <v>77</v>
      </c>
      <c r="AY164" s="30" t="s">
        <v>246</v>
      </c>
    </row>
    <row r="165" spans="2:65" s="12" customFormat="1" x14ac:dyDescent="0.2">
      <c r="B165" s="153"/>
      <c r="D165" s="154" t="s">
        <v>255</v>
      </c>
      <c r="E165" s="30" t="s">
        <v>1</v>
      </c>
      <c r="F165" s="155" t="s">
        <v>2371</v>
      </c>
      <c r="H165" s="156">
        <v>4.6500000000000004</v>
      </c>
      <c r="L165" s="153"/>
      <c r="M165" s="157"/>
      <c r="T165" s="158"/>
      <c r="AT165" s="30" t="s">
        <v>255</v>
      </c>
      <c r="AU165" s="30" t="s">
        <v>86</v>
      </c>
      <c r="AV165" s="12" t="s">
        <v>86</v>
      </c>
      <c r="AW165" s="12" t="s">
        <v>33</v>
      </c>
      <c r="AX165" s="12" t="s">
        <v>77</v>
      </c>
      <c r="AY165" s="30" t="s">
        <v>246</v>
      </c>
    </row>
    <row r="166" spans="2:65" s="12" customFormat="1" x14ac:dyDescent="0.2">
      <c r="B166" s="153"/>
      <c r="D166" s="154" t="s">
        <v>255</v>
      </c>
      <c r="E166" s="30" t="s">
        <v>1</v>
      </c>
      <c r="F166" s="155" t="s">
        <v>2372</v>
      </c>
      <c r="H166" s="156">
        <v>68.25</v>
      </c>
      <c r="L166" s="153"/>
      <c r="M166" s="157"/>
      <c r="T166" s="158"/>
      <c r="AT166" s="30" t="s">
        <v>255</v>
      </c>
      <c r="AU166" s="30" t="s">
        <v>86</v>
      </c>
      <c r="AV166" s="12" t="s">
        <v>86</v>
      </c>
      <c r="AW166" s="12" t="s">
        <v>33</v>
      </c>
      <c r="AX166" s="12" t="s">
        <v>77</v>
      </c>
      <c r="AY166" s="30" t="s">
        <v>246</v>
      </c>
    </row>
    <row r="167" spans="2:65" s="12" customFormat="1" x14ac:dyDescent="0.2">
      <c r="B167" s="153"/>
      <c r="D167" s="154" t="s">
        <v>255</v>
      </c>
      <c r="E167" s="30" t="s">
        <v>1</v>
      </c>
      <c r="F167" s="155" t="s">
        <v>2373</v>
      </c>
      <c r="H167" s="156">
        <v>20.399999999999999</v>
      </c>
      <c r="L167" s="153"/>
      <c r="M167" s="157"/>
      <c r="T167" s="158"/>
      <c r="AT167" s="30" t="s">
        <v>255</v>
      </c>
      <c r="AU167" s="30" t="s">
        <v>86</v>
      </c>
      <c r="AV167" s="12" t="s">
        <v>86</v>
      </c>
      <c r="AW167" s="12" t="s">
        <v>33</v>
      </c>
      <c r="AX167" s="12" t="s">
        <v>77</v>
      </c>
      <c r="AY167" s="30" t="s">
        <v>246</v>
      </c>
    </row>
    <row r="168" spans="2:65" s="12" customFormat="1" x14ac:dyDescent="0.2">
      <c r="B168" s="153"/>
      <c r="D168" s="154" t="s">
        <v>255</v>
      </c>
      <c r="E168" s="30" t="s">
        <v>1</v>
      </c>
      <c r="F168" s="155" t="s">
        <v>2374</v>
      </c>
      <c r="H168" s="156">
        <v>3.2</v>
      </c>
      <c r="L168" s="153"/>
      <c r="M168" s="157"/>
      <c r="T168" s="158"/>
      <c r="AT168" s="30" t="s">
        <v>255</v>
      </c>
      <c r="AU168" s="30" t="s">
        <v>86</v>
      </c>
      <c r="AV168" s="12" t="s">
        <v>86</v>
      </c>
      <c r="AW168" s="12" t="s">
        <v>33</v>
      </c>
      <c r="AX168" s="12" t="s">
        <v>77</v>
      </c>
      <c r="AY168" s="30" t="s">
        <v>246</v>
      </c>
    </row>
    <row r="169" spans="2:65" s="12" customFormat="1" x14ac:dyDescent="0.2">
      <c r="B169" s="153"/>
      <c r="D169" s="154" t="s">
        <v>255</v>
      </c>
      <c r="E169" s="30" t="s">
        <v>1</v>
      </c>
      <c r="F169" s="155" t="s">
        <v>2375</v>
      </c>
      <c r="H169" s="156">
        <v>4.8</v>
      </c>
      <c r="L169" s="153"/>
      <c r="M169" s="157"/>
      <c r="T169" s="158"/>
      <c r="AT169" s="30" t="s">
        <v>255</v>
      </c>
      <c r="AU169" s="30" t="s">
        <v>86</v>
      </c>
      <c r="AV169" s="12" t="s">
        <v>86</v>
      </c>
      <c r="AW169" s="12" t="s">
        <v>33</v>
      </c>
      <c r="AX169" s="12" t="s">
        <v>77</v>
      </c>
      <c r="AY169" s="30" t="s">
        <v>246</v>
      </c>
    </row>
    <row r="170" spans="2:65" s="12" customFormat="1" x14ac:dyDescent="0.2">
      <c r="B170" s="153"/>
      <c r="D170" s="154" t="s">
        <v>255</v>
      </c>
      <c r="E170" s="30" t="s">
        <v>1</v>
      </c>
      <c r="F170" s="155" t="s">
        <v>2376</v>
      </c>
      <c r="H170" s="156">
        <v>3.3</v>
      </c>
      <c r="L170" s="153"/>
      <c r="M170" s="157"/>
      <c r="T170" s="158"/>
      <c r="AT170" s="30" t="s">
        <v>255</v>
      </c>
      <c r="AU170" s="30" t="s">
        <v>86</v>
      </c>
      <c r="AV170" s="12" t="s">
        <v>86</v>
      </c>
      <c r="AW170" s="12" t="s">
        <v>33</v>
      </c>
      <c r="AX170" s="12" t="s">
        <v>77</v>
      </c>
      <c r="AY170" s="30" t="s">
        <v>246</v>
      </c>
    </row>
    <row r="171" spans="2:65" s="12" customFormat="1" x14ac:dyDescent="0.2">
      <c r="B171" s="153"/>
      <c r="D171" s="154" t="s">
        <v>255</v>
      </c>
      <c r="E171" s="30" t="s">
        <v>1</v>
      </c>
      <c r="F171" s="155" t="s">
        <v>2377</v>
      </c>
      <c r="H171" s="156">
        <v>27.2</v>
      </c>
      <c r="L171" s="153"/>
      <c r="M171" s="157"/>
      <c r="T171" s="158"/>
      <c r="AT171" s="30" t="s">
        <v>255</v>
      </c>
      <c r="AU171" s="30" t="s">
        <v>86</v>
      </c>
      <c r="AV171" s="12" t="s">
        <v>86</v>
      </c>
      <c r="AW171" s="12" t="s">
        <v>33</v>
      </c>
      <c r="AX171" s="12" t="s">
        <v>77</v>
      </c>
      <c r="AY171" s="30" t="s">
        <v>246</v>
      </c>
    </row>
    <row r="172" spans="2:65" s="12" customFormat="1" x14ac:dyDescent="0.2">
      <c r="B172" s="153"/>
      <c r="D172" s="154" t="s">
        <v>255</v>
      </c>
      <c r="E172" s="30" t="s">
        <v>1</v>
      </c>
      <c r="F172" s="155" t="s">
        <v>2376</v>
      </c>
      <c r="H172" s="156">
        <v>3.3</v>
      </c>
      <c r="L172" s="153"/>
      <c r="M172" s="157"/>
      <c r="T172" s="158"/>
      <c r="AT172" s="30" t="s">
        <v>255</v>
      </c>
      <c r="AU172" s="30" t="s">
        <v>86</v>
      </c>
      <c r="AV172" s="12" t="s">
        <v>86</v>
      </c>
      <c r="AW172" s="12" t="s">
        <v>33</v>
      </c>
      <c r="AX172" s="12" t="s">
        <v>77</v>
      </c>
      <c r="AY172" s="30" t="s">
        <v>246</v>
      </c>
    </row>
    <row r="173" spans="2:65" s="12" customFormat="1" x14ac:dyDescent="0.2">
      <c r="B173" s="153"/>
      <c r="D173" s="154" t="s">
        <v>255</v>
      </c>
      <c r="E173" s="30" t="s">
        <v>1</v>
      </c>
      <c r="F173" s="155" t="s">
        <v>2378</v>
      </c>
      <c r="H173" s="156">
        <v>10.199999999999999</v>
      </c>
      <c r="L173" s="153"/>
      <c r="M173" s="157"/>
      <c r="T173" s="158"/>
      <c r="AT173" s="30" t="s">
        <v>255</v>
      </c>
      <c r="AU173" s="30" t="s">
        <v>86</v>
      </c>
      <c r="AV173" s="12" t="s">
        <v>86</v>
      </c>
      <c r="AW173" s="12" t="s">
        <v>33</v>
      </c>
      <c r="AX173" s="12" t="s">
        <v>77</v>
      </c>
      <c r="AY173" s="30" t="s">
        <v>246</v>
      </c>
    </row>
    <row r="174" spans="2:65" s="12" customFormat="1" x14ac:dyDescent="0.2">
      <c r="B174" s="153"/>
      <c r="D174" s="154" t="s">
        <v>255</v>
      </c>
      <c r="E174" s="30" t="s">
        <v>1</v>
      </c>
      <c r="F174" s="155" t="s">
        <v>2379</v>
      </c>
      <c r="H174" s="156">
        <v>57</v>
      </c>
      <c r="L174" s="153"/>
      <c r="M174" s="157"/>
      <c r="T174" s="158"/>
      <c r="AT174" s="30" t="s">
        <v>255</v>
      </c>
      <c r="AU174" s="30" t="s">
        <v>86</v>
      </c>
      <c r="AV174" s="12" t="s">
        <v>86</v>
      </c>
      <c r="AW174" s="12" t="s">
        <v>33</v>
      </c>
      <c r="AX174" s="12" t="s">
        <v>77</v>
      </c>
      <c r="AY174" s="30" t="s">
        <v>246</v>
      </c>
    </row>
    <row r="175" spans="2:65" s="13" customFormat="1" x14ac:dyDescent="0.2">
      <c r="B175" s="159"/>
      <c r="D175" s="154" t="s">
        <v>255</v>
      </c>
      <c r="E175" s="32" t="s">
        <v>1</v>
      </c>
      <c r="F175" s="160" t="s">
        <v>262</v>
      </c>
      <c r="H175" s="161">
        <v>242.25</v>
      </c>
      <c r="L175" s="159"/>
      <c r="M175" s="162"/>
      <c r="T175" s="163"/>
      <c r="AT175" s="32" t="s">
        <v>255</v>
      </c>
      <c r="AU175" s="32" t="s">
        <v>86</v>
      </c>
      <c r="AV175" s="13" t="s">
        <v>263</v>
      </c>
      <c r="AW175" s="13" t="s">
        <v>33</v>
      </c>
      <c r="AX175" s="13" t="s">
        <v>77</v>
      </c>
      <c r="AY175" s="32" t="s">
        <v>246</v>
      </c>
    </row>
    <row r="176" spans="2:65" s="15" customFormat="1" x14ac:dyDescent="0.2">
      <c r="B176" s="178"/>
      <c r="D176" s="154" t="s">
        <v>255</v>
      </c>
      <c r="E176" s="35" t="s">
        <v>1</v>
      </c>
      <c r="F176" s="179" t="s">
        <v>2380</v>
      </c>
      <c r="H176" s="35" t="s">
        <v>1</v>
      </c>
      <c r="L176" s="178"/>
      <c r="M176" s="180"/>
      <c r="T176" s="181"/>
      <c r="AT176" s="35" t="s">
        <v>255</v>
      </c>
      <c r="AU176" s="35" t="s">
        <v>86</v>
      </c>
      <c r="AV176" s="15" t="s">
        <v>8</v>
      </c>
      <c r="AW176" s="15" t="s">
        <v>33</v>
      </c>
      <c r="AX176" s="15" t="s">
        <v>77</v>
      </c>
      <c r="AY176" s="35" t="s">
        <v>246</v>
      </c>
    </row>
    <row r="177" spans="2:65" s="12" customFormat="1" x14ac:dyDescent="0.2">
      <c r="B177" s="153"/>
      <c r="D177" s="154" t="s">
        <v>255</v>
      </c>
      <c r="E177" s="30" t="s">
        <v>1</v>
      </c>
      <c r="F177" s="155" t="s">
        <v>2381</v>
      </c>
      <c r="H177" s="156">
        <v>8.9600000000000009</v>
      </c>
      <c r="L177" s="153"/>
      <c r="M177" s="157"/>
      <c r="T177" s="158"/>
      <c r="AT177" s="30" t="s">
        <v>255</v>
      </c>
      <c r="AU177" s="30" t="s">
        <v>86</v>
      </c>
      <c r="AV177" s="12" t="s">
        <v>86</v>
      </c>
      <c r="AW177" s="12" t="s">
        <v>33</v>
      </c>
      <c r="AX177" s="12" t="s">
        <v>77</v>
      </c>
      <c r="AY177" s="30" t="s">
        <v>246</v>
      </c>
    </row>
    <row r="178" spans="2:65" s="13" customFormat="1" x14ac:dyDescent="0.2">
      <c r="B178" s="159"/>
      <c r="D178" s="154" t="s">
        <v>255</v>
      </c>
      <c r="E178" s="32" t="s">
        <v>1</v>
      </c>
      <c r="F178" s="160" t="s">
        <v>262</v>
      </c>
      <c r="H178" s="161">
        <v>8.9600000000000009</v>
      </c>
      <c r="L178" s="159"/>
      <c r="M178" s="162"/>
      <c r="T178" s="163"/>
      <c r="AT178" s="32" t="s">
        <v>255</v>
      </c>
      <c r="AU178" s="32" t="s">
        <v>86</v>
      </c>
      <c r="AV178" s="13" t="s">
        <v>263</v>
      </c>
      <c r="AW178" s="13" t="s">
        <v>33</v>
      </c>
      <c r="AX178" s="13" t="s">
        <v>77</v>
      </c>
      <c r="AY178" s="32" t="s">
        <v>246</v>
      </c>
    </row>
    <row r="179" spans="2:65" s="14" customFormat="1" x14ac:dyDescent="0.2">
      <c r="B179" s="164"/>
      <c r="D179" s="154" t="s">
        <v>255</v>
      </c>
      <c r="E179" s="33" t="s">
        <v>1</v>
      </c>
      <c r="F179" s="165" t="s">
        <v>301</v>
      </c>
      <c r="H179" s="166">
        <v>251.21</v>
      </c>
      <c r="L179" s="164"/>
      <c r="M179" s="167"/>
      <c r="T179" s="168"/>
      <c r="AT179" s="33" t="s">
        <v>255</v>
      </c>
      <c r="AU179" s="33" t="s">
        <v>86</v>
      </c>
      <c r="AV179" s="14" t="s">
        <v>253</v>
      </c>
      <c r="AW179" s="14" t="s">
        <v>33</v>
      </c>
      <c r="AX179" s="14" t="s">
        <v>8</v>
      </c>
      <c r="AY179" s="33" t="s">
        <v>246</v>
      </c>
    </row>
    <row r="180" spans="2:65" s="1" customFormat="1" ht="24.2" customHeight="1" x14ac:dyDescent="0.2">
      <c r="B180" s="50"/>
      <c r="C180" s="143" t="s">
        <v>277</v>
      </c>
      <c r="D180" s="143" t="s">
        <v>248</v>
      </c>
      <c r="E180" s="144" t="s">
        <v>1764</v>
      </c>
      <c r="F180" s="145" t="s">
        <v>1765</v>
      </c>
      <c r="G180" s="146" t="s">
        <v>251</v>
      </c>
      <c r="H180" s="147">
        <v>251.21</v>
      </c>
      <c r="I180" s="27"/>
      <c r="J180" s="148">
        <f>ROUND(I180*H180,0)</f>
        <v>0</v>
      </c>
      <c r="K180" s="145" t="s">
        <v>1</v>
      </c>
      <c r="L180" s="50"/>
      <c r="M180" s="149" t="s">
        <v>1</v>
      </c>
      <c r="N180" s="150" t="s">
        <v>42</v>
      </c>
      <c r="P180" s="151">
        <f>O180*H180</f>
        <v>0</v>
      </c>
      <c r="Q180" s="151">
        <v>0</v>
      </c>
      <c r="R180" s="151">
        <f>Q180*H180</f>
        <v>0</v>
      </c>
      <c r="S180" s="151">
        <v>0</v>
      </c>
      <c r="T180" s="152">
        <f>S180*H180</f>
        <v>0</v>
      </c>
      <c r="AR180" s="28" t="s">
        <v>253</v>
      </c>
      <c r="AT180" s="28" t="s">
        <v>248</v>
      </c>
      <c r="AU180" s="28" t="s">
        <v>86</v>
      </c>
      <c r="AY180" s="17" t="s">
        <v>246</v>
      </c>
      <c r="BE180" s="29">
        <f>IF(N180="základní",J180,0)</f>
        <v>0</v>
      </c>
      <c r="BF180" s="29">
        <f>IF(N180="snížená",J180,0)</f>
        <v>0</v>
      </c>
      <c r="BG180" s="29">
        <f>IF(N180="zákl. přenesená",J180,0)</f>
        <v>0</v>
      </c>
      <c r="BH180" s="29">
        <f>IF(N180="sníž. přenesená",J180,0)</f>
        <v>0</v>
      </c>
      <c r="BI180" s="29">
        <f>IF(N180="nulová",J180,0)</f>
        <v>0</v>
      </c>
      <c r="BJ180" s="17" t="s">
        <v>8</v>
      </c>
      <c r="BK180" s="29">
        <f>ROUND(I180*H180,0)</f>
        <v>0</v>
      </c>
      <c r="BL180" s="17" t="s">
        <v>253</v>
      </c>
      <c r="BM180" s="28" t="s">
        <v>9</v>
      </c>
    </row>
    <row r="181" spans="2:65" s="1" customFormat="1" ht="37.9" customHeight="1" x14ac:dyDescent="0.2">
      <c r="B181" s="50"/>
      <c r="C181" s="143" t="s">
        <v>287</v>
      </c>
      <c r="D181" s="143" t="s">
        <v>248</v>
      </c>
      <c r="E181" s="144" t="s">
        <v>309</v>
      </c>
      <c r="F181" s="145" t="s">
        <v>310</v>
      </c>
      <c r="G181" s="146" t="s">
        <v>280</v>
      </c>
      <c r="H181" s="147">
        <v>34.585999999999999</v>
      </c>
      <c r="I181" s="27"/>
      <c r="J181" s="148">
        <f>ROUND(I181*H181,0)</f>
        <v>0</v>
      </c>
      <c r="K181" s="145" t="s">
        <v>1</v>
      </c>
      <c r="L181" s="50"/>
      <c r="M181" s="149" t="s">
        <v>1</v>
      </c>
      <c r="N181" s="150" t="s">
        <v>42</v>
      </c>
      <c r="P181" s="151">
        <f>O181*H181</f>
        <v>0</v>
      </c>
      <c r="Q181" s="151">
        <v>0</v>
      </c>
      <c r="R181" s="151">
        <f>Q181*H181</f>
        <v>0</v>
      </c>
      <c r="S181" s="151">
        <v>0</v>
      </c>
      <c r="T181" s="152">
        <f>S181*H181</f>
        <v>0</v>
      </c>
      <c r="AR181" s="28" t="s">
        <v>253</v>
      </c>
      <c r="AT181" s="28" t="s">
        <v>248</v>
      </c>
      <c r="AU181" s="28" t="s">
        <v>86</v>
      </c>
      <c r="AY181" s="17" t="s">
        <v>246</v>
      </c>
      <c r="BE181" s="29">
        <f>IF(N181="základní",J181,0)</f>
        <v>0</v>
      </c>
      <c r="BF181" s="29">
        <f>IF(N181="snížená",J181,0)</f>
        <v>0</v>
      </c>
      <c r="BG181" s="29">
        <f>IF(N181="zákl. přenesená",J181,0)</f>
        <v>0</v>
      </c>
      <c r="BH181" s="29">
        <f>IF(N181="sníž. přenesená",J181,0)</f>
        <v>0</v>
      </c>
      <c r="BI181" s="29">
        <f>IF(N181="nulová",J181,0)</f>
        <v>0</v>
      </c>
      <c r="BJ181" s="17" t="s">
        <v>8</v>
      </c>
      <c r="BK181" s="29">
        <f>ROUND(I181*H181,0)</f>
        <v>0</v>
      </c>
      <c r="BL181" s="17" t="s">
        <v>253</v>
      </c>
      <c r="BM181" s="28" t="s">
        <v>92</v>
      </c>
    </row>
    <row r="182" spans="2:65" s="12" customFormat="1" x14ac:dyDescent="0.2">
      <c r="B182" s="153"/>
      <c r="D182" s="154" t="s">
        <v>255</v>
      </c>
      <c r="E182" s="30" t="s">
        <v>1</v>
      </c>
      <c r="F182" s="155" t="s">
        <v>2382</v>
      </c>
      <c r="H182" s="156">
        <v>20.565999999999999</v>
      </c>
      <c r="L182" s="153"/>
      <c r="M182" s="157"/>
      <c r="T182" s="158"/>
      <c r="AT182" s="30" t="s">
        <v>255</v>
      </c>
      <c r="AU182" s="30" t="s">
        <v>86</v>
      </c>
      <c r="AV182" s="12" t="s">
        <v>86</v>
      </c>
      <c r="AW182" s="12" t="s">
        <v>33</v>
      </c>
      <c r="AX182" s="12" t="s">
        <v>77</v>
      </c>
      <c r="AY182" s="30" t="s">
        <v>246</v>
      </c>
    </row>
    <row r="183" spans="2:65" s="12" customFormat="1" x14ac:dyDescent="0.2">
      <c r="B183" s="153"/>
      <c r="D183" s="154" t="s">
        <v>255</v>
      </c>
      <c r="E183" s="30" t="s">
        <v>1</v>
      </c>
      <c r="F183" s="155" t="s">
        <v>2383</v>
      </c>
      <c r="H183" s="156">
        <v>14.02</v>
      </c>
      <c r="L183" s="153"/>
      <c r="M183" s="157"/>
      <c r="T183" s="158"/>
      <c r="AT183" s="30" t="s">
        <v>255</v>
      </c>
      <c r="AU183" s="30" t="s">
        <v>86</v>
      </c>
      <c r="AV183" s="12" t="s">
        <v>86</v>
      </c>
      <c r="AW183" s="12" t="s">
        <v>33</v>
      </c>
      <c r="AX183" s="12" t="s">
        <v>77</v>
      </c>
      <c r="AY183" s="30" t="s">
        <v>246</v>
      </c>
    </row>
    <row r="184" spans="2:65" s="14" customFormat="1" x14ac:dyDescent="0.2">
      <c r="B184" s="164"/>
      <c r="D184" s="154" t="s">
        <v>255</v>
      </c>
      <c r="E184" s="33" t="s">
        <v>1</v>
      </c>
      <c r="F184" s="165" t="s">
        <v>301</v>
      </c>
      <c r="H184" s="166">
        <v>34.585999999999999</v>
      </c>
      <c r="L184" s="164"/>
      <c r="M184" s="167"/>
      <c r="T184" s="168"/>
      <c r="AT184" s="33" t="s">
        <v>255</v>
      </c>
      <c r="AU184" s="33" t="s">
        <v>86</v>
      </c>
      <c r="AV184" s="14" t="s">
        <v>253</v>
      </c>
      <c r="AW184" s="14" t="s">
        <v>33</v>
      </c>
      <c r="AX184" s="14" t="s">
        <v>8</v>
      </c>
      <c r="AY184" s="33" t="s">
        <v>246</v>
      </c>
    </row>
    <row r="185" spans="2:65" s="1" customFormat="1" ht="37.9" customHeight="1" x14ac:dyDescent="0.2">
      <c r="B185" s="50"/>
      <c r="C185" s="143" t="s">
        <v>302</v>
      </c>
      <c r="D185" s="143" t="s">
        <v>248</v>
      </c>
      <c r="E185" s="144" t="s">
        <v>313</v>
      </c>
      <c r="F185" s="145" t="s">
        <v>314</v>
      </c>
      <c r="G185" s="146" t="s">
        <v>280</v>
      </c>
      <c r="H185" s="147">
        <v>691.72</v>
      </c>
      <c r="I185" s="27"/>
      <c r="J185" s="148">
        <f>ROUND(I185*H185,0)</f>
        <v>0</v>
      </c>
      <c r="K185" s="145" t="s">
        <v>1</v>
      </c>
      <c r="L185" s="50"/>
      <c r="M185" s="149" t="s">
        <v>1</v>
      </c>
      <c r="N185" s="150" t="s">
        <v>42</v>
      </c>
      <c r="P185" s="151">
        <f>O185*H185</f>
        <v>0</v>
      </c>
      <c r="Q185" s="151">
        <v>0</v>
      </c>
      <c r="R185" s="151">
        <f>Q185*H185</f>
        <v>0</v>
      </c>
      <c r="S185" s="151">
        <v>0</v>
      </c>
      <c r="T185" s="152">
        <f>S185*H185</f>
        <v>0</v>
      </c>
      <c r="AR185" s="28" t="s">
        <v>253</v>
      </c>
      <c r="AT185" s="28" t="s">
        <v>248</v>
      </c>
      <c r="AU185" s="28" t="s">
        <v>86</v>
      </c>
      <c r="AY185" s="17" t="s">
        <v>246</v>
      </c>
      <c r="BE185" s="29">
        <f>IF(N185="základní",J185,0)</f>
        <v>0</v>
      </c>
      <c r="BF185" s="29">
        <f>IF(N185="snížená",J185,0)</f>
        <v>0</v>
      </c>
      <c r="BG185" s="29">
        <f>IF(N185="zákl. přenesená",J185,0)</f>
        <v>0</v>
      </c>
      <c r="BH185" s="29">
        <f>IF(N185="sníž. přenesená",J185,0)</f>
        <v>0</v>
      </c>
      <c r="BI185" s="29">
        <f>IF(N185="nulová",J185,0)</f>
        <v>0</v>
      </c>
      <c r="BJ185" s="17" t="s">
        <v>8</v>
      </c>
      <c r="BK185" s="29">
        <f>ROUND(I185*H185,0)</f>
        <v>0</v>
      </c>
      <c r="BL185" s="17" t="s">
        <v>253</v>
      </c>
      <c r="BM185" s="28" t="s">
        <v>364</v>
      </c>
    </row>
    <row r="186" spans="2:65" s="15" customFormat="1" x14ac:dyDescent="0.2">
      <c r="B186" s="178"/>
      <c r="D186" s="154" t="s">
        <v>255</v>
      </c>
      <c r="E186" s="35" t="s">
        <v>1</v>
      </c>
      <c r="F186" s="179" t="s">
        <v>2384</v>
      </c>
      <c r="H186" s="35" t="s">
        <v>1</v>
      </c>
      <c r="L186" s="178"/>
      <c r="M186" s="180"/>
      <c r="T186" s="181"/>
      <c r="AT186" s="35" t="s">
        <v>255</v>
      </c>
      <c r="AU186" s="35" t="s">
        <v>86</v>
      </c>
      <c r="AV186" s="15" t="s">
        <v>8</v>
      </c>
      <c r="AW186" s="15" t="s">
        <v>33</v>
      </c>
      <c r="AX186" s="15" t="s">
        <v>77</v>
      </c>
      <c r="AY186" s="35" t="s">
        <v>246</v>
      </c>
    </row>
    <row r="187" spans="2:65" s="12" customFormat="1" x14ac:dyDescent="0.2">
      <c r="B187" s="153"/>
      <c r="D187" s="154" t="s">
        <v>255</v>
      </c>
      <c r="E187" s="30" t="s">
        <v>1</v>
      </c>
      <c r="F187" s="155" t="s">
        <v>2385</v>
      </c>
      <c r="H187" s="156">
        <v>411.32</v>
      </c>
      <c r="L187" s="153"/>
      <c r="M187" s="157"/>
      <c r="T187" s="158"/>
      <c r="AT187" s="30" t="s">
        <v>255</v>
      </c>
      <c r="AU187" s="30" t="s">
        <v>86</v>
      </c>
      <c r="AV187" s="12" t="s">
        <v>86</v>
      </c>
      <c r="AW187" s="12" t="s">
        <v>33</v>
      </c>
      <c r="AX187" s="12" t="s">
        <v>77</v>
      </c>
      <c r="AY187" s="30" t="s">
        <v>246</v>
      </c>
    </row>
    <row r="188" spans="2:65" s="12" customFormat="1" x14ac:dyDescent="0.2">
      <c r="B188" s="153"/>
      <c r="D188" s="154" t="s">
        <v>255</v>
      </c>
      <c r="E188" s="30" t="s">
        <v>1</v>
      </c>
      <c r="F188" s="155" t="s">
        <v>2386</v>
      </c>
      <c r="H188" s="156">
        <v>280.39999999999998</v>
      </c>
      <c r="L188" s="153"/>
      <c r="M188" s="157"/>
      <c r="T188" s="158"/>
      <c r="AT188" s="30" t="s">
        <v>255</v>
      </c>
      <c r="AU188" s="30" t="s">
        <v>86</v>
      </c>
      <c r="AV188" s="12" t="s">
        <v>86</v>
      </c>
      <c r="AW188" s="12" t="s">
        <v>33</v>
      </c>
      <c r="AX188" s="12" t="s">
        <v>77</v>
      </c>
      <c r="AY188" s="30" t="s">
        <v>246</v>
      </c>
    </row>
    <row r="189" spans="2:65" s="14" customFormat="1" x14ac:dyDescent="0.2">
      <c r="B189" s="164"/>
      <c r="D189" s="154" t="s">
        <v>255</v>
      </c>
      <c r="E189" s="33" t="s">
        <v>1</v>
      </c>
      <c r="F189" s="165" t="s">
        <v>301</v>
      </c>
      <c r="H189" s="166">
        <v>691.72</v>
      </c>
      <c r="L189" s="164"/>
      <c r="M189" s="167"/>
      <c r="T189" s="168"/>
      <c r="AT189" s="33" t="s">
        <v>255</v>
      </c>
      <c r="AU189" s="33" t="s">
        <v>86</v>
      </c>
      <c r="AV189" s="14" t="s">
        <v>253</v>
      </c>
      <c r="AW189" s="14" t="s">
        <v>33</v>
      </c>
      <c r="AX189" s="14" t="s">
        <v>8</v>
      </c>
      <c r="AY189" s="33" t="s">
        <v>246</v>
      </c>
    </row>
    <row r="190" spans="2:65" s="1" customFormat="1" ht="24.2" customHeight="1" x14ac:dyDescent="0.2">
      <c r="B190" s="50"/>
      <c r="C190" s="143" t="s">
        <v>100</v>
      </c>
      <c r="D190" s="143" t="s">
        <v>248</v>
      </c>
      <c r="E190" s="144" t="s">
        <v>1770</v>
      </c>
      <c r="F190" s="145" t="s">
        <v>1771</v>
      </c>
      <c r="G190" s="146" t="s">
        <v>280</v>
      </c>
      <c r="H190" s="147">
        <v>34.585999999999999</v>
      </c>
      <c r="I190" s="27"/>
      <c r="J190" s="148">
        <f>ROUND(I190*H190,0)</f>
        <v>0</v>
      </c>
      <c r="K190" s="145" t="s">
        <v>1</v>
      </c>
      <c r="L190" s="50"/>
      <c r="M190" s="149" t="s">
        <v>1</v>
      </c>
      <c r="N190" s="150" t="s">
        <v>42</v>
      </c>
      <c r="P190" s="151">
        <f>O190*H190</f>
        <v>0</v>
      </c>
      <c r="Q190" s="151">
        <v>0</v>
      </c>
      <c r="R190" s="151">
        <f>Q190*H190</f>
        <v>0</v>
      </c>
      <c r="S190" s="151">
        <v>0</v>
      </c>
      <c r="T190" s="152">
        <f>S190*H190</f>
        <v>0</v>
      </c>
      <c r="AR190" s="28" t="s">
        <v>253</v>
      </c>
      <c r="AT190" s="28" t="s">
        <v>248</v>
      </c>
      <c r="AU190" s="28" t="s">
        <v>86</v>
      </c>
      <c r="AY190" s="17" t="s">
        <v>246</v>
      </c>
      <c r="BE190" s="29">
        <f>IF(N190="základní",J190,0)</f>
        <v>0</v>
      </c>
      <c r="BF190" s="29">
        <f>IF(N190="snížená",J190,0)</f>
        <v>0</v>
      </c>
      <c r="BG190" s="29">
        <f>IF(N190="zákl. přenesená",J190,0)</f>
        <v>0</v>
      </c>
      <c r="BH190" s="29">
        <f>IF(N190="sníž. přenesená",J190,0)</f>
        <v>0</v>
      </c>
      <c r="BI190" s="29">
        <f>IF(N190="nulová",J190,0)</f>
        <v>0</v>
      </c>
      <c r="BJ190" s="17" t="s">
        <v>8</v>
      </c>
      <c r="BK190" s="29">
        <f>ROUND(I190*H190,0)</f>
        <v>0</v>
      </c>
      <c r="BL190" s="17" t="s">
        <v>253</v>
      </c>
      <c r="BM190" s="28" t="s">
        <v>386</v>
      </c>
    </row>
    <row r="191" spans="2:65" s="12" customFormat="1" x14ac:dyDescent="0.2">
      <c r="B191" s="153"/>
      <c r="D191" s="154" t="s">
        <v>255</v>
      </c>
      <c r="E191" s="30" t="s">
        <v>1</v>
      </c>
      <c r="F191" s="155" t="s">
        <v>2382</v>
      </c>
      <c r="H191" s="156">
        <v>20.565999999999999</v>
      </c>
      <c r="L191" s="153"/>
      <c r="M191" s="157"/>
      <c r="T191" s="158"/>
      <c r="AT191" s="30" t="s">
        <v>255</v>
      </c>
      <c r="AU191" s="30" t="s">
        <v>86</v>
      </c>
      <c r="AV191" s="12" t="s">
        <v>86</v>
      </c>
      <c r="AW191" s="12" t="s">
        <v>33</v>
      </c>
      <c r="AX191" s="12" t="s">
        <v>77</v>
      </c>
      <c r="AY191" s="30" t="s">
        <v>246</v>
      </c>
    </row>
    <row r="192" spans="2:65" s="12" customFormat="1" x14ac:dyDescent="0.2">
      <c r="B192" s="153"/>
      <c r="D192" s="154" t="s">
        <v>255</v>
      </c>
      <c r="E192" s="30" t="s">
        <v>1</v>
      </c>
      <c r="F192" s="155" t="s">
        <v>2383</v>
      </c>
      <c r="H192" s="156">
        <v>14.02</v>
      </c>
      <c r="L192" s="153"/>
      <c r="M192" s="157"/>
      <c r="T192" s="158"/>
      <c r="AT192" s="30" t="s">
        <v>255</v>
      </c>
      <c r="AU192" s="30" t="s">
        <v>86</v>
      </c>
      <c r="AV192" s="12" t="s">
        <v>86</v>
      </c>
      <c r="AW192" s="12" t="s">
        <v>33</v>
      </c>
      <c r="AX192" s="12" t="s">
        <v>77</v>
      </c>
      <c r="AY192" s="30" t="s">
        <v>246</v>
      </c>
    </row>
    <row r="193" spans="2:65" s="14" customFormat="1" x14ac:dyDescent="0.2">
      <c r="B193" s="164"/>
      <c r="D193" s="154" t="s">
        <v>255</v>
      </c>
      <c r="E193" s="33" t="s">
        <v>1</v>
      </c>
      <c r="F193" s="165" t="s">
        <v>301</v>
      </c>
      <c r="H193" s="166">
        <v>34.585999999999999</v>
      </c>
      <c r="L193" s="164"/>
      <c r="M193" s="167"/>
      <c r="T193" s="168"/>
      <c r="AT193" s="33" t="s">
        <v>255</v>
      </c>
      <c r="AU193" s="33" t="s">
        <v>86</v>
      </c>
      <c r="AV193" s="14" t="s">
        <v>253</v>
      </c>
      <c r="AW193" s="14" t="s">
        <v>33</v>
      </c>
      <c r="AX193" s="14" t="s">
        <v>8</v>
      </c>
      <c r="AY193" s="33" t="s">
        <v>246</v>
      </c>
    </row>
    <row r="194" spans="2:65" s="1" customFormat="1" ht="37.9" customHeight="1" x14ac:dyDescent="0.2">
      <c r="B194" s="50"/>
      <c r="C194" s="143" t="s">
        <v>312</v>
      </c>
      <c r="D194" s="143" t="s">
        <v>248</v>
      </c>
      <c r="E194" s="144" t="s">
        <v>317</v>
      </c>
      <c r="F194" s="145" t="s">
        <v>2387</v>
      </c>
      <c r="G194" s="146" t="s">
        <v>319</v>
      </c>
      <c r="H194" s="147">
        <v>62.255000000000003</v>
      </c>
      <c r="I194" s="27"/>
      <c r="J194" s="148">
        <f>ROUND(I194*H194,0)</f>
        <v>0</v>
      </c>
      <c r="K194" s="145" t="s">
        <v>1</v>
      </c>
      <c r="L194" s="50"/>
      <c r="M194" s="149" t="s">
        <v>1</v>
      </c>
      <c r="N194" s="150" t="s">
        <v>42</v>
      </c>
      <c r="P194" s="151">
        <f>O194*H194</f>
        <v>0</v>
      </c>
      <c r="Q194" s="151">
        <v>0</v>
      </c>
      <c r="R194" s="151">
        <f>Q194*H194</f>
        <v>0</v>
      </c>
      <c r="S194" s="151">
        <v>0</v>
      </c>
      <c r="T194" s="152">
        <f>S194*H194</f>
        <v>0</v>
      </c>
      <c r="AR194" s="28" t="s">
        <v>253</v>
      </c>
      <c r="AT194" s="28" t="s">
        <v>248</v>
      </c>
      <c r="AU194" s="28" t="s">
        <v>86</v>
      </c>
      <c r="AY194" s="17" t="s">
        <v>246</v>
      </c>
      <c r="BE194" s="29">
        <f>IF(N194="základní",J194,0)</f>
        <v>0</v>
      </c>
      <c r="BF194" s="29">
        <f>IF(N194="snížená",J194,0)</f>
        <v>0</v>
      </c>
      <c r="BG194" s="29">
        <f>IF(N194="zákl. přenesená",J194,0)</f>
        <v>0</v>
      </c>
      <c r="BH194" s="29">
        <f>IF(N194="sníž. přenesená",J194,0)</f>
        <v>0</v>
      </c>
      <c r="BI194" s="29">
        <f>IF(N194="nulová",J194,0)</f>
        <v>0</v>
      </c>
      <c r="BJ194" s="17" t="s">
        <v>8</v>
      </c>
      <c r="BK194" s="29">
        <f>ROUND(I194*H194,0)</f>
        <v>0</v>
      </c>
      <c r="BL194" s="17" t="s">
        <v>253</v>
      </c>
      <c r="BM194" s="28" t="s">
        <v>400</v>
      </c>
    </row>
    <row r="195" spans="2:65" s="12" customFormat="1" x14ac:dyDescent="0.2">
      <c r="B195" s="153"/>
      <c r="D195" s="154" t="s">
        <v>255</v>
      </c>
      <c r="E195" s="30" t="s">
        <v>1</v>
      </c>
      <c r="F195" s="155" t="s">
        <v>2388</v>
      </c>
      <c r="H195" s="156">
        <v>37.018999999999998</v>
      </c>
      <c r="L195" s="153"/>
      <c r="M195" s="157"/>
      <c r="T195" s="158"/>
      <c r="AT195" s="30" t="s">
        <v>255</v>
      </c>
      <c r="AU195" s="30" t="s">
        <v>86</v>
      </c>
      <c r="AV195" s="12" t="s">
        <v>86</v>
      </c>
      <c r="AW195" s="12" t="s">
        <v>33</v>
      </c>
      <c r="AX195" s="12" t="s">
        <v>77</v>
      </c>
      <c r="AY195" s="30" t="s">
        <v>246</v>
      </c>
    </row>
    <row r="196" spans="2:65" s="12" customFormat="1" x14ac:dyDescent="0.2">
      <c r="B196" s="153"/>
      <c r="D196" s="154" t="s">
        <v>255</v>
      </c>
      <c r="E196" s="30" t="s">
        <v>1</v>
      </c>
      <c r="F196" s="155" t="s">
        <v>2389</v>
      </c>
      <c r="H196" s="156">
        <v>25.236000000000001</v>
      </c>
      <c r="L196" s="153"/>
      <c r="M196" s="157"/>
      <c r="T196" s="158"/>
      <c r="AT196" s="30" t="s">
        <v>255</v>
      </c>
      <c r="AU196" s="30" t="s">
        <v>86</v>
      </c>
      <c r="AV196" s="12" t="s">
        <v>86</v>
      </c>
      <c r="AW196" s="12" t="s">
        <v>33</v>
      </c>
      <c r="AX196" s="12" t="s">
        <v>77</v>
      </c>
      <c r="AY196" s="30" t="s">
        <v>246</v>
      </c>
    </row>
    <row r="197" spans="2:65" s="14" customFormat="1" x14ac:dyDescent="0.2">
      <c r="B197" s="164"/>
      <c r="D197" s="154" t="s">
        <v>255</v>
      </c>
      <c r="E197" s="33" t="s">
        <v>1</v>
      </c>
      <c r="F197" s="165" t="s">
        <v>301</v>
      </c>
      <c r="H197" s="166">
        <v>62.254999999999995</v>
      </c>
      <c r="L197" s="164"/>
      <c r="M197" s="167"/>
      <c r="T197" s="168"/>
      <c r="AT197" s="33" t="s">
        <v>255</v>
      </c>
      <c r="AU197" s="33" t="s">
        <v>86</v>
      </c>
      <c r="AV197" s="14" t="s">
        <v>253</v>
      </c>
      <c r="AW197" s="14" t="s">
        <v>33</v>
      </c>
      <c r="AX197" s="14" t="s">
        <v>8</v>
      </c>
      <c r="AY197" s="33" t="s">
        <v>246</v>
      </c>
    </row>
    <row r="198" spans="2:65" s="1" customFormat="1" ht="16.5" customHeight="1" x14ac:dyDescent="0.2">
      <c r="B198" s="50"/>
      <c r="C198" s="143" t="s">
        <v>82</v>
      </c>
      <c r="D198" s="143" t="s">
        <v>248</v>
      </c>
      <c r="E198" s="144" t="s">
        <v>1773</v>
      </c>
      <c r="F198" s="145" t="s">
        <v>1774</v>
      </c>
      <c r="G198" s="146" t="s">
        <v>280</v>
      </c>
      <c r="H198" s="147">
        <v>34.585999999999999</v>
      </c>
      <c r="I198" s="27"/>
      <c r="J198" s="148">
        <f>ROUND(I198*H198,0)</f>
        <v>0</v>
      </c>
      <c r="K198" s="145" t="s">
        <v>1</v>
      </c>
      <c r="L198" s="50"/>
      <c r="M198" s="149" t="s">
        <v>1</v>
      </c>
      <c r="N198" s="150" t="s">
        <v>42</v>
      </c>
      <c r="P198" s="151">
        <f>O198*H198</f>
        <v>0</v>
      </c>
      <c r="Q198" s="151">
        <v>0</v>
      </c>
      <c r="R198" s="151">
        <f>Q198*H198</f>
        <v>0</v>
      </c>
      <c r="S198" s="151">
        <v>0</v>
      </c>
      <c r="T198" s="152">
        <f>S198*H198</f>
        <v>0</v>
      </c>
      <c r="AR198" s="28" t="s">
        <v>253</v>
      </c>
      <c r="AT198" s="28" t="s">
        <v>248</v>
      </c>
      <c r="AU198" s="28" t="s">
        <v>86</v>
      </c>
      <c r="AY198" s="17" t="s">
        <v>246</v>
      </c>
      <c r="BE198" s="29">
        <f>IF(N198="základní",J198,0)</f>
        <v>0</v>
      </c>
      <c r="BF198" s="29">
        <f>IF(N198="snížená",J198,0)</f>
        <v>0</v>
      </c>
      <c r="BG198" s="29">
        <f>IF(N198="zákl. přenesená",J198,0)</f>
        <v>0</v>
      </c>
      <c r="BH198" s="29">
        <f>IF(N198="sníž. přenesená",J198,0)</f>
        <v>0</v>
      </c>
      <c r="BI198" s="29">
        <f>IF(N198="nulová",J198,0)</f>
        <v>0</v>
      </c>
      <c r="BJ198" s="17" t="s">
        <v>8</v>
      </c>
      <c r="BK198" s="29">
        <f>ROUND(I198*H198,0)</f>
        <v>0</v>
      </c>
      <c r="BL198" s="17" t="s">
        <v>253</v>
      </c>
      <c r="BM198" s="28" t="s">
        <v>415</v>
      </c>
    </row>
    <row r="199" spans="2:65" s="12" customFormat="1" x14ac:dyDescent="0.2">
      <c r="B199" s="153"/>
      <c r="D199" s="154" t="s">
        <v>255</v>
      </c>
      <c r="E199" s="30" t="s">
        <v>1</v>
      </c>
      <c r="F199" s="155" t="s">
        <v>2382</v>
      </c>
      <c r="H199" s="156">
        <v>20.565999999999999</v>
      </c>
      <c r="L199" s="153"/>
      <c r="M199" s="157"/>
      <c r="T199" s="158"/>
      <c r="AT199" s="30" t="s">
        <v>255</v>
      </c>
      <c r="AU199" s="30" t="s">
        <v>86</v>
      </c>
      <c r="AV199" s="12" t="s">
        <v>86</v>
      </c>
      <c r="AW199" s="12" t="s">
        <v>33</v>
      </c>
      <c r="AX199" s="12" t="s">
        <v>77</v>
      </c>
      <c r="AY199" s="30" t="s">
        <v>246</v>
      </c>
    </row>
    <row r="200" spans="2:65" s="12" customFormat="1" x14ac:dyDescent="0.2">
      <c r="B200" s="153"/>
      <c r="D200" s="154" t="s">
        <v>255</v>
      </c>
      <c r="E200" s="30" t="s">
        <v>1</v>
      </c>
      <c r="F200" s="155" t="s">
        <v>2383</v>
      </c>
      <c r="H200" s="156">
        <v>14.02</v>
      </c>
      <c r="L200" s="153"/>
      <c r="M200" s="157"/>
      <c r="T200" s="158"/>
      <c r="AT200" s="30" t="s">
        <v>255</v>
      </c>
      <c r="AU200" s="30" t="s">
        <v>86</v>
      </c>
      <c r="AV200" s="12" t="s">
        <v>86</v>
      </c>
      <c r="AW200" s="12" t="s">
        <v>33</v>
      </c>
      <c r="AX200" s="12" t="s">
        <v>77</v>
      </c>
      <c r="AY200" s="30" t="s">
        <v>246</v>
      </c>
    </row>
    <row r="201" spans="2:65" s="14" customFormat="1" x14ac:dyDescent="0.2">
      <c r="B201" s="164"/>
      <c r="D201" s="154" t="s">
        <v>255</v>
      </c>
      <c r="E201" s="33" t="s">
        <v>1</v>
      </c>
      <c r="F201" s="165" t="s">
        <v>301</v>
      </c>
      <c r="H201" s="166">
        <v>34.585999999999999</v>
      </c>
      <c r="L201" s="164"/>
      <c r="M201" s="167"/>
      <c r="T201" s="168"/>
      <c r="AT201" s="33" t="s">
        <v>255</v>
      </c>
      <c r="AU201" s="33" t="s">
        <v>86</v>
      </c>
      <c r="AV201" s="14" t="s">
        <v>253</v>
      </c>
      <c r="AW201" s="14" t="s">
        <v>33</v>
      </c>
      <c r="AX201" s="14" t="s">
        <v>8</v>
      </c>
      <c r="AY201" s="33" t="s">
        <v>246</v>
      </c>
    </row>
    <row r="202" spans="2:65" s="1" customFormat="1" ht="24.2" customHeight="1" x14ac:dyDescent="0.2">
      <c r="B202" s="50"/>
      <c r="C202" s="143" t="s">
        <v>9</v>
      </c>
      <c r="D202" s="143" t="s">
        <v>248</v>
      </c>
      <c r="E202" s="144" t="s">
        <v>1775</v>
      </c>
      <c r="F202" s="145" t="s">
        <v>1776</v>
      </c>
      <c r="G202" s="146" t="s">
        <v>280</v>
      </c>
      <c r="H202" s="147">
        <v>99.692999999999998</v>
      </c>
      <c r="I202" s="27"/>
      <c r="J202" s="148">
        <f>ROUND(I202*H202,0)</f>
        <v>0</v>
      </c>
      <c r="K202" s="145" t="s">
        <v>1</v>
      </c>
      <c r="L202" s="50"/>
      <c r="M202" s="149" t="s">
        <v>1</v>
      </c>
      <c r="N202" s="150" t="s">
        <v>42</v>
      </c>
      <c r="P202" s="151">
        <f>O202*H202</f>
        <v>0</v>
      </c>
      <c r="Q202" s="151">
        <v>0</v>
      </c>
      <c r="R202" s="151">
        <f>Q202*H202</f>
        <v>0</v>
      </c>
      <c r="S202" s="151">
        <v>0</v>
      </c>
      <c r="T202" s="152">
        <f>S202*H202</f>
        <v>0</v>
      </c>
      <c r="AR202" s="28" t="s">
        <v>253</v>
      </c>
      <c r="AT202" s="28" t="s">
        <v>248</v>
      </c>
      <c r="AU202" s="28" t="s">
        <v>86</v>
      </c>
      <c r="AY202" s="17" t="s">
        <v>246</v>
      </c>
      <c r="BE202" s="29">
        <f>IF(N202="základní",J202,0)</f>
        <v>0</v>
      </c>
      <c r="BF202" s="29">
        <f>IF(N202="snížená",J202,0)</f>
        <v>0</v>
      </c>
      <c r="BG202" s="29">
        <f>IF(N202="zákl. přenesená",J202,0)</f>
        <v>0</v>
      </c>
      <c r="BH202" s="29">
        <f>IF(N202="sníž. přenesená",J202,0)</f>
        <v>0</v>
      </c>
      <c r="BI202" s="29">
        <f>IF(N202="nulová",J202,0)</f>
        <v>0</v>
      </c>
      <c r="BJ202" s="17" t="s">
        <v>8</v>
      </c>
      <c r="BK202" s="29">
        <f>ROUND(I202*H202,0)</f>
        <v>0</v>
      </c>
      <c r="BL202" s="17" t="s">
        <v>253</v>
      </c>
      <c r="BM202" s="28" t="s">
        <v>424</v>
      </c>
    </row>
    <row r="203" spans="2:65" s="12" customFormat="1" ht="22.5" x14ac:dyDescent="0.2">
      <c r="B203" s="153"/>
      <c r="D203" s="154" t="s">
        <v>255</v>
      </c>
      <c r="E203" s="30" t="s">
        <v>1</v>
      </c>
      <c r="F203" s="155" t="s">
        <v>2390</v>
      </c>
      <c r="H203" s="156">
        <v>94.841999999999999</v>
      </c>
      <c r="L203" s="153"/>
      <c r="M203" s="157"/>
      <c r="T203" s="158"/>
      <c r="AT203" s="30" t="s">
        <v>255</v>
      </c>
      <c r="AU203" s="30" t="s">
        <v>86</v>
      </c>
      <c r="AV203" s="12" t="s">
        <v>86</v>
      </c>
      <c r="AW203" s="12" t="s">
        <v>33</v>
      </c>
      <c r="AX203" s="12" t="s">
        <v>77</v>
      </c>
      <c r="AY203" s="30" t="s">
        <v>246</v>
      </c>
    </row>
    <row r="204" spans="2:65" s="12" customFormat="1" ht="22.5" x14ac:dyDescent="0.2">
      <c r="B204" s="153"/>
      <c r="D204" s="154" t="s">
        <v>255</v>
      </c>
      <c r="E204" s="30" t="s">
        <v>1</v>
      </c>
      <c r="F204" s="155" t="s">
        <v>2391</v>
      </c>
      <c r="H204" s="156">
        <v>4.851</v>
      </c>
      <c r="L204" s="153"/>
      <c r="M204" s="157"/>
      <c r="T204" s="158"/>
      <c r="AT204" s="30" t="s">
        <v>255</v>
      </c>
      <c r="AU204" s="30" t="s">
        <v>86</v>
      </c>
      <c r="AV204" s="12" t="s">
        <v>86</v>
      </c>
      <c r="AW204" s="12" t="s">
        <v>33</v>
      </c>
      <c r="AX204" s="12" t="s">
        <v>77</v>
      </c>
      <c r="AY204" s="30" t="s">
        <v>246</v>
      </c>
    </row>
    <row r="205" spans="2:65" s="14" customFormat="1" x14ac:dyDescent="0.2">
      <c r="B205" s="164"/>
      <c r="D205" s="154" t="s">
        <v>255</v>
      </c>
      <c r="E205" s="33" t="s">
        <v>1</v>
      </c>
      <c r="F205" s="165" t="s">
        <v>301</v>
      </c>
      <c r="H205" s="166">
        <v>99.692999999999998</v>
      </c>
      <c r="L205" s="164"/>
      <c r="M205" s="167"/>
      <c r="T205" s="168"/>
      <c r="AT205" s="33" t="s">
        <v>255</v>
      </c>
      <c r="AU205" s="33" t="s">
        <v>86</v>
      </c>
      <c r="AV205" s="14" t="s">
        <v>253</v>
      </c>
      <c r="AW205" s="14" t="s">
        <v>33</v>
      </c>
      <c r="AX205" s="14" t="s">
        <v>8</v>
      </c>
      <c r="AY205" s="33" t="s">
        <v>246</v>
      </c>
    </row>
    <row r="206" spans="2:65" s="1" customFormat="1" ht="24.2" customHeight="1" x14ac:dyDescent="0.2">
      <c r="B206" s="50"/>
      <c r="C206" s="143" t="s">
        <v>89</v>
      </c>
      <c r="D206" s="143" t="s">
        <v>248</v>
      </c>
      <c r="E206" s="144" t="s">
        <v>2392</v>
      </c>
      <c r="F206" s="145" t="s">
        <v>2393</v>
      </c>
      <c r="G206" s="146" t="s">
        <v>280</v>
      </c>
      <c r="H206" s="147">
        <v>6.9</v>
      </c>
      <c r="I206" s="27"/>
      <c r="J206" s="148">
        <f>ROUND(I206*H206,0)</f>
        <v>0</v>
      </c>
      <c r="K206" s="145" t="s">
        <v>1</v>
      </c>
      <c r="L206" s="50"/>
      <c r="M206" s="149" t="s">
        <v>1</v>
      </c>
      <c r="N206" s="150" t="s">
        <v>42</v>
      </c>
      <c r="P206" s="151">
        <f>O206*H206</f>
        <v>0</v>
      </c>
      <c r="Q206" s="151">
        <v>0</v>
      </c>
      <c r="R206" s="151">
        <f>Q206*H206</f>
        <v>0</v>
      </c>
      <c r="S206" s="151">
        <v>0</v>
      </c>
      <c r="T206" s="152">
        <f>S206*H206</f>
        <v>0</v>
      </c>
      <c r="AR206" s="28" t="s">
        <v>253</v>
      </c>
      <c r="AT206" s="28" t="s">
        <v>248</v>
      </c>
      <c r="AU206" s="28" t="s">
        <v>86</v>
      </c>
      <c r="AY206" s="17" t="s">
        <v>246</v>
      </c>
      <c r="BE206" s="29">
        <f>IF(N206="základní",J206,0)</f>
        <v>0</v>
      </c>
      <c r="BF206" s="29">
        <f>IF(N206="snížená",J206,0)</f>
        <v>0</v>
      </c>
      <c r="BG206" s="29">
        <f>IF(N206="zákl. přenesená",J206,0)</f>
        <v>0</v>
      </c>
      <c r="BH206" s="29">
        <f>IF(N206="sníž. přenesená",J206,0)</f>
        <v>0</v>
      </c>
      <c r="BI206" s="29">
        <f>IF(N206="nulová",J206,0)</f>
        <v>0</v>
      </c>
      <c r="BJ206" s="17" t="s">
        <v>8</v>
      </c>
      <c r="BK206" s="29">
        <f>ROUND(I206*H206,0)</f>
        <v>0</v>
      </c>
      <c r="BL206" s="17" t="s">
        <v>253</v>
      </c>
      <c r="BM206" s="28" t="s">
        <v>433</v>
      </c>
    </row>
    <row r="207" spans="2:65" s="15" customFormat="1" x14ac:dyDescent="0.2">
      <c r="B207" s="178"/>
      <c r="D207" s="154" t="s">
        <v>255</v>
      </c>
      <c r="E207" s="35" t="s">
        <v>1</v>
      </c>
      <c r="F207" s="179" t="s">
        <v>2342</v>
      </c>
      <c r="H207" s="35" t="s">
        <v>1</v>
      </c>
      <c r="L207" s="178"/>
      <c r="M207" s="180"/>
      <c r="T207" s="181"/>
      <c r="AT207" s="35" t="s">
        <v>255</v>
      </c>
      <c r="AU207" s="35" t="s">
        <v>86</v>
      </c>
      <c r="AV207" s="15" t="s">
        <v>8</v>
      </c>
      <c r="AW207" s="15" t="s">
        <v>33</v>
      </c>
      <c r="AX207" s="15" t="s">
        <v>77</v>
      </c>
      <c r="AY207" s="35" t="s">
        <v>246</v>
      </c>
    </row>
    <row r="208" spans="2:65" s="12" customFormat="1" x14ac:dyDescent="0.2">
      <c r="B208" s="153"/>
      <c r="D208" s="154" t="s">
        <v>255</v>
      </c>
      <c r="E208" s="30" t="s">
        <v>1</v>
      </c>
      <c r="F208" s="155" t="s">
        <v>2394</v>
      </c>
      <c r="H208" s="156">
        <v>6.9</v>
      </c>
      <c r="L208" s="153"/>
      <c r="M208" s="157"/>
      <c r="T208" s="158"/>
      <c r="AT208" s="30" t="s">
        <v>255</v>
      </c>
      <c r="AU208" s="30" t="s">
        <v>86</v>
      </c>
      <c r="AV208" s="12" t="s">
        <v>86</v>
      </c>
      <c r="AW208" s="12" t="s">
        <v>33</v>
      </c>
      <c r="AX208" s="12" t="s">
        <v>77</v>
      </c>
      <c r="AY208" s="30" t="s">
        <v>246</v>
      </c>
    </row>
    <row r="209" spans="2:65" s="14" customFormat="1" x14ac:dyDescent="0.2">
      <c r="B209" s="164"/>
      <c r="D209" s="154" t="s">
        <v>255</v>
      </c>
      <c r="E209" s="33" t="s">
        <v>1</v>
      </c>
      <c r="F209" s="165" t="s">
        <v>301</v>
      </c>
      <c r="H209" s="166">
        <v>6.9</v>
      </c>
      <c r="L209" s="164"/>
      <c r="M209" s="167"/>
      <c r="T209" s="168"/>
      <c r="AT209" s="33" t="s">
        <v>255</v>
      </c>
      <c r="AU209" s="33" t="s">
        <v>86</v>
      </c>
      <c r="AV209" s="14" t="s">
        <v>253</v>
      </c>
      <c r="AW209" s="14" t="s">
        <v>33</v>
      </c>
      <c r="AX209" s="14" t="s">
        <v>8</v>
      </c>
      <c r="AY209" s="33" t="s">
        <v>246</v>
      </c>
    </row>
    <row r="210" spans="2:65" s="1" customFormat="1" ht="24.2" customHeight="1" x14ac:dyDescent="0.2">
      <c r="B210" s="50"/>
      <c r="C210" s="143" t="s">
        <v>92</v>
      </c>
      <c r="D210" s="143" t="s">
        <v>248</v>
      </c>
      <c r="E210" s="144" t="s">
        <v>2395</v>
      </c>
      <c r="F210" s="145" t="s">
        <v>2396</v>
      </c>
      <c r="G210" s="146" t="s">
        <v>280</v>
      </c>
      <c r="H210" s="147">
        <v>6.9</v>
      </c>
      <c r="I210" s="27"/>
      <c r="J210" s="148">
        <f>ROUND(I210*H210,0)</f>
        <v>0</v>
      </c>
      <c r="K210" s="145" t="s">
        <v>1</v>
      </c>
      <c r="L210" s="50"/>
      <c r="M210" s="149" t="s">
        <v>1</v>
      </c>
      <c r="N210" s="150" t="s">
        <v>42</v>
      </c>
      <c r="P210" s="151">
        <f>O210*H210</f>
        <v>0</v>
      </c>
      <c r="Q210" s="151">
        <v>0</v>
      </c>
      <c r="R210" s="151">
        <f>Q210*H210</f>
        <v>0</v>
      </c>
      <c r="S210" s="151">
        <v>0</v>
      </c>
      <c r="T210" s="152">
        <f>S210*H210</f>
        <v>0</v>
      </c>
      <c r="AR210" s="28" t="s">
        <v>253</v>
      </c>
      <c r="AT210" s="28" t="s">
        <v>248</v>
      </c>
      <c r="AU210" s="28" t="s">
        <v>86</v>
      </c>
      <c r="AY210" s="17" t="s">
        <v>246</v>
      </c>
      <c r="BE210" s="29">
        <f>IF(N210="základní",J210,0)</f>
        <v>0</v>
      </c>
      <c r="BF210" s="29">
        <f>IF(N210="snížená",J210,0)</f>
        <v>0</v>
      </c>
      <c r="BG210" s="29">
        <f>IF(N210="zákl. přenesená",J210,0)</f>
        <v>0</v>
      </c>
      <c r="BH210" s="29">
        <f>IF(N210="sníž. přenesená",J210,0)</f>
        <v>0</v>
      </c>
      <c r="BI210" s="29">
        <f>IF(N210="nulová",J210,0)</f>
        <v>0</v>
      </c>
      <c r="BJ210" s="17" t="s">
        <v>8</v>
      </c>
      <c r="BK210" s="29">
        <f>ROUND(I210*H210,0)</f>
        <v>0</v>
      </c>
      <c r="BL210" s="17" t="s">
        <v>253</v>
      </c>
      <c r="BM210" s="28" t="s">
        <v>452</v>
      </c>
    </row>
    <row r="211" spans="2:65" s="11" customFormat="1" ht="22.9" customHeight="1" x14ac:dyDescent="0.2">
      <c r="B211" s="135"/>
      <c r="D211" s="24" t="s">
        <v>76</v>
      </c>
      <c r="E211" s="141" t="s">
        <v>253</v>
      </c>
      <c r="F211" s="141" t="s">
        <v>583</v>
      </c>
      <c r="J211" s="142">
        <f>BK211</f>
        <v>0</v>
      </c>
      <c r="L211" s="135"/>
      <c r="M211" s="138"/>
      <c r="P211" s="139">
        <f>SUM(P212:P222)</f>
        <v>0</v>
      </c>
      <c r="R211" s="139">
        <f>SUM(R212:R222)</f>
        <v>0</v>
      </c>
      <c r="T211" s="140">
        <f>SUM(T212:T222)</f>
        <v>0</v>
      </c>
      <c r="AR211" s="24" t="s">
        <v>8</v>
      </c>
      <c r="AT211" s="25" t="s">
        <v>76</v>
      </c>
      <c r="AU211" s="25" t="s">
        <v>8</v>
      </c>
      <c r="AY211" s="24" t="s">
        <v>246</v>
      </c>
      <c r="BK211" s="26">
        <f>SUM(BK212:BK222)</f>
        <v>0</v>
      </c>
    </row>
    <row r="212" spans="2:65" s="1" customFormat="1" ht="24.2" customHeight="1" x14ac:dyDescent="0.2">
      <c r="B212" s="50"/>
      <c r="C212" s="143" t="s">
        <v>95</v>
      </c>
      <c r="D212" s="143" t="s">
        <v>248</v>
      </c>
      <c r="E212" s="144" t="s">
        <v>1778</v>
      </c>
      <c r="F212" s="145" t="s">
        <v>2397</v>
      </c>
      <c r="G212" s="146" t="s">
        <v>280</v>
      </c>
      <c r="H212" s="147">
        <v>31.975999999999999</v>
      </c>
      <c r="I212" s="27"/>
      <c r="J212" s="148">
        <f>ROUND(I212*H212,0)</f>
        <v>0</v>
      </c>
      <c r="K212" s="145" t="s">
        <v>1</v>
      </c>
      <c r="L212" s="50"/>
      <c r="M212" s="149" t="s">
        <v>1</v>
      </c>
      <c r="N212" s="150" t="s">
        <v>42</v>
      </c>
      <c r="P212" s="151">
        <f>O212*H212</f>
        <v>0</v>
      </c>
      <c r="Q212" s="151">
        <v>0</v>
      </c>
      <c r="R212" s="151">
        <f>Q212*H212</f>
        <v>0</v>
      </c>
      <c r="S212" s="151">
        <v>0</v>
      </c>
      <c r="T212" s="152">
        <f>S212*H212</f>
        <v>0</v>
      </c>
      <c r="AR212" s="28" t="s">
        <v>253</v>
      </c>
      <c r="AT212" s="28" t="s">
        <v>248</v>
      </c>
      <c r="AU212" s="28" t="s">
        <v>86</v>
      </c>
      <c r="AY212" s="17" t="s">
        <v>246</v>
      </c>
      <c r="BE212" s="29">
        <f>IF(N212="základní",J212,0)</f>
        <v>0</v>
      </c>
      <c r="BF212" s="29">
        <f>IF(N212="snížená",J212,0)</f>
        <v>0</v>
      </c>
      <c r="BG212" s="29">
        <f>IF(N212="zákl. přenesená",J212,0)</f>
        <v>0</v>
      </c>
      <c r="BH212" s="29">
        <f>IF(N212="sníž. přenesená",J212,0)</f>
        <v>0</v>
      </c>
      <c r="BI212" s="29">
        <f>IF(N212="nulová",J212,0)</f>
        <v>0</v>
      </c>
      <c r="BJ212" s="17" t="s">
        <v>8</v>
      </c>
      <c r="BK212" s="29">
        <f>ROUND(I212*H212,0)</f>
        <v>0</v>
      </c>
      <c r="BL212" s="17" t="s">
        <v>253</v>
      </c>
      <c r="BM212" s="28" t="s">
        <v>462</v>
      </c>
    </row>
    <row r="213" spans="2:65" s="15" customFormat="1" x14ac:dyDescent="0.2">
      <c r="B213" s="178"/>
      <c r="D213" s="154" t="s">
        <v>255</v>
      </c>
      <c r="E213" s="35" t="s">
        <v>1</v>
      </c>
      <c r="F213" s="179" t="s">
        <v>2349</v>
      </c>
      <c r="H213" s="35" t="s">
        <v>1</v>
      </c>
      <c r="L213" s="178"/>
      <c r="M213" s="180"/>
      <c r="T213" s="181"/>
      <c r="AT213" s="35" t="s">
        <v>255</v>
      </c>
      <c r="AU213" s="35" t="s">
        <v>86</v>
      </c>
      <c r="AV213" s="15" t="s">
        <v>8</v>
      </c>
      <c r="AW213" s="15" t="s">
        <v>33</v>
      </c>
      <c r="AX213" s="15" t="s">
        <v>77</v>
      </c>
      <c r="AY213" s="35" t="s">
        <v>246</v>
      </c>
    </row>
    <row r="214" spans="2:65" s="12" customFormat="1" x14ac:dyDescent="0.2">
      <c r="B214" s="153"/>
      <c r="D214" s="154" t="s">
        <v>255</v>
      </c>
      <c r="E214" s="30" t="s">
        <v>1</v>
      </c>
      <c r="F214" s="155" t="s">
        <v>2398</v>
      </c>
      <c r="H214" s="156">
        <v>17.920000000000002</v>
      </c>
      <c r="L214" s="153"/>
      <c r="M214" s="157"/>
      <c r="T214" s="158"/>
      <c r="AT214" s="30" t="s">
        <v>255</v>
      </c>
      <c r="AU214" s="30" t="s">
        <v>86</v>
      </c>
      <c r="AV214" s="12" t="s">
        <v>86</v>
      </c>
      <c r="AW214" s="12" t="s">
        <v>33</v>
      </c>
      <c r="AX214" s="12" t="s">
        <v>77</v>
      </c>
      <c r="AY214" s="30" t="s">
        <v>246</v>
      </c>
    </row>
    <row r="215" spans="2:65" s="12" customFormat="1" x14ac:dyDescent="0.2">
      <c r="B215" s="153"/>
      <c r="D215" s="154" t="s">
        <v>255</v>
      </c>
      <c r="E215" s="30" t="s">
        <v>1</v>
      </c>
      <c r="F215" s="155" t="s">
        <v>2399</v>
      </c>
      <c r="H215" s="156">
        <v>0.02</v>
      </c>
      <c r="L215" s="153"/>
      <c r="M215" s="157"/>
      <c r="T215" s="158"/>
      <c r="AT215" s="30" t="s">
        <v>255</v>
      </c>
      <c r="AU215" s="30" t="s">
        <v>86</v>
      </c>
      <c r="AV215" s="12" t="s">
        <v>86</v>
      </c>
      <c r="AW215" s="12" t="s">
        <v>33</v>
      </c>
      <c r="AX215" s="12" t="s">
        <v>77</v>
      </c>
      <c r="AY215" s="30" t="s">
        <v>246</v>
      </c>
    </row>
    <row r="216" spans="2:65" s="12" customFormat="1" x14ac:dyDescent="0.2">
      <c r="B216" s="153"/>
      <c r="D216" s="154" t="s">
        <v>255</v>
      </c>
      <c r="E216" s="30" t="s">
        <v>1</v>
      </c>
      <c r="F216" s="155" t="s">
        <v>2400</v>
      </c>
      <c r="H216" s="156">
        <v>0.216</v>
      </c>
      <c r="L216" s="153"/>
      <c r="M216" s="157"/>
      <c r="T216" s="158"/>
      <c r="AT216" s="30" t="s">
        <v>255</v>
      </c>
      <c r="AU216" s="30" t="s">
        <v>86</v>
      </c>
      <c r="AV216" s="12" t="s">
        <v>86</v>
      </c>
      <c r="AW216" s="12" t="s">
        <v>33</v>
      </c>
      <c r="AX216" s="12" t="s">
        <v>77</v>
      </c>
      <c r="AY216" s="30" t="s">
        <v>246</v>
      </c>
    </row>
    <row r="217" spans="2:65" s="13" customFormat="1" x14ac:dyDescent="0.2">
      <c r="B217" s="159"/>
      <c r="D217" s="154" t="s">
        <v>255</v>
      </c>
      <c r="E217" s="32" t="s">
        <v>1</v>
      </c>
      <c r="F217" s="160" t="s">
        <v>262</v>
      </c>
      <c r="H217" s="161">
        <v>18.156000000000002</v>
      </c>
      <c r="L217" s="159"/>
      <c r="M217" s="162"/>
      <c r="T217" s="163"/>
      <c r="AT217" s="32" t="s">
        <v>255</v>
      </c>
      <c r="AU217" s="32" t="s">
        <v>86</v>
      </c>
      <c r="AV217" s="13" t="s">
        <v>263</v>
      </c>
      <c r="AW217" s="13" t="s">
        <v>33</v>
      </c>
      <c r="AX217" s="13" t="s">
        <v>77</v>
      </c>
      <c r="AY217" s="32" t="s">
        <v>246</v>
      </c>
    </row>
    <row r="218" spans="2:65" s="15" customFormat="1" x14ac:dyDescent="0.2">
      <c r="B218" s="178"/>
      <c r="D218" s="154" t="s">
        <v>255</v>
      </c>
      <c r="E218" s="35" t="s">
        <v>1</v>
      </c>
      <c r="F218" s="179" t="s">
        <v>2342</v>
      </c>
      <c r="H218" s="35" t="s">
        <v>1</v>
      </c>
      <c r="L218" s="178"/>
      <c r="M218" s="180"/>
      <c r="T218" s="181"/>
      <c r="AT218" s="35" t="s">
        <v>255</v>
      </c>
      <c r="AU218" s="35" t="s">
        <v>86</v>
      </c>
      <c r="AV218" s="15" t="s">
        <v>8</v>
      </c>
      <c r="AW218" s="15" t="s">
        <v>33</v>
      </c>
      <c r="AX218" s="15" t="s">
        <v>77</v>
      </c>
      <c r="AY218" s="35" t="s">
        <v>246</v>
      </c>
    </row>
    <row r="219" spans="2:65" s="12" customFormat="1" x14ac:dyDescent="0.2">
      <c r="B219" s="153"/>
      <c r="D219" s="154" t="s">
        <v>255</v>
      </c>
      <c r="E219" s="30" t="s">
        <v>1</v>
      </c>
      <c r="F219" s="155" t="s">
        <v>2401</v>
      </c>
      <c r="H219" s="156">
        <v>13.8</v>
      </c>
      <c r="L219" s="153"/>
      <c r="M219" s="157"/>
      <c r="T219" s="158"/>
      <c r="AT219" s="30" t="s">
        <v>255</v>
      </c>
      <c r="AU219" s="30" t="s">
        <v>86</v>
      </c>
      <c r="AV219" s="12" t="s">
        <v>86</v>
      </c>
      <c r="AW219" s="12" t="s">
        <v>33</v>
      </c>
      <c r="AX219" s="12" t="s">
        <v>77</v>
      </c>
      <c r="AY219" s="30" t="s">
        <v>246</v>
      </c>
    </row>
    <row r="220" spans="2:65" s="12" customFormat="1" x14ac:dyDescent="0.2">
      <c r="B220" s="153"/>
      <c r="D220" s="154" t="s">
        <v>255</v>
      </c>
      <c r="E220" s="30" t="s">
        <v>1</v>
      </c>
      <c r="F220" s="155" t="s">
        <v>2399</v>
      </c>
      <c r="H220" s="156">
        <v>0.02</v>
      </c>
      <c r="L220" s="153"/>
      <c r="M220" s="157"/>
      <c r="T220" s="158"/>
      <c r="AT220" s="30" t="s">
        <v>255</v>
      </c>
      <c r="AU220" s="30" t="s">
        <v>86</v>
      </c>
      <c r="AV220" s="12" t="s">
        <v>86</v>
      </c>
      <c r="AW220" s="12" t="s">
        <v>33</v>
      </c>
      <c r="AX220" s="12" t="s">
        <v>77</v>
      </c>
      <c r="AY220" s="30" t="s">
        <v>246</v>
      </c>
    </row>
    <row r="221" spans="2:65" s="13" customFormat="1" x14ac:dyDescent="0.2">
      <c r="B221" s="159"/>
      <c r="D221" s="154" t="s">
        <v>255</v>
      </c>
      <c r="E221" s="32" t="s">
        <v>1</v>
      </c>
      <c r="F221" s="160" t="s">
        <v>262</v>
      </c>
      <c r="H221" s="161">
        <v>13.82</v>
      </c>
      <c r="L221" s="159"/>
      <c r="M221" s="162"/>
      <c r="T221" s="163"/>
      <c r="AT221" s="32" t="s">
        <v>255</v>
      </c>
      <c r="AU221" s="32" t="s">
        <v>86</v>
      </c>
      <c r="AV221" s="13" t="s">
        <v>263</v>
      </c>
      <c r="AW221" s="13" t="s">
        <v>33</v>
      </c>
      <c r="AX221" s="13" t="s">
        <v>77</v>
      </c>
      <c r="AY221" s="32" t="s">
        <v>246</v>
      </c>
    </row>
    <row r="222" spans="2:65" s="14" customFormat="1" x14ac:dyDescent="0.2">
      <c r="B222" s="164"/>
      <c r="D222" s="154" t="s">
        <v>255</v>
      </c>
      <c r="E222" s="33" t="s">
        <v>1</v>
      </c>
      <c r="F222" s="165" t="s">
        <v>301</v>
      </c>
      <c r="H222" s="166">
        <v>31.976000000000003</v>
      </c>
      <c r="L222" s="164"/>
      <c r="M222" s="167"/>
      <c r="T222" s="168"/>
      <c r="AT222" s="33" t="s">
        <v>255</v>
      </c>
      <c r="AU222" s="33" t="s">
        <v>86</v>
      </c>
      <c r="AV222" s="14" t="s">
        <v>253</v>
      </c>
      <c r="AW222" s="14" t="s">
        <v>33</v>
      </c>
      <c r="AX222" s="14" t="s">
        <v>8</v>
      </c>
      <c r="AY222" s="33" t="s">
        <v>246</v>
      </c>
    </row>
    <row r="223" spans="2:65" s="11" customFormat="1" ht="22.9" customHeight="1" x14ac:dyDescent="0.2">
      <c r="B223" s="135"/>
      <c r="D223" s="24" t="s">
        <v>76</v>
      </c>
      <c r="E223" s="141" t="s">
        <v>271</v>
      </c>
      <c r="F223" s="141" t="s">
        <v>611</v>
      </c>
      <c r="J223" s="142">
        <f>BK223</f>
        <v>0</v>
      </c>
      <c r="L223" s="135"/>
      <c r="M223" s="138"/>
      <c r="P223" s="139">
        <f>SUM(P224:P229)</f>
        <v>0</v>
      </c>
      <c r="R223" s="139">
        <f>SUM(R224:R229)</f>
        <v>0</v>
      </c>
      <c r="T223" s="140">
        <f>SUM(T224:T229)</f>
        <v>0</v>
      </c>
      <c r="AR223" s="24" t="s">
        <v>8</v>
      </c>
      <c r="AT223" s="25" t="s">
        <v>76</v>
      </c>
      <c r="AU223" s="25" t="s">
        <v>8</v>
      </c>
      <c r="AY223" s="24" t="s">
        <v>246</v>
      </c>
      <c r="BK223" s="26">
        <f>SUM(BK224:BK229)</f>
        <v>0</v>
      </c>
    </row>
    <row r="224" spans="2:65" s="1" customFormat="1" ht="24.2" customHeight="1" x14ac:dyDescent="0.2">
      <c r="B224" s="50"/>
      <c r="C224" s="143" t="s">
        <v>364</v>
      </c>
      <c r="D224" s="143" t="s">
        <v>248</v>
      </c>
      <c r="E224" s="144" t="s">
        <v>2402</v>
      </c>
      <c r="F224" s="145" t="s">
        <v>2403</v>
      </c>
      <c r="G224" s="146" t="s">
        <v>251</v>
      </c>
      <c r="H224" s="147">
        <v>33</v>
      </c>
      <c r="I224" s="27"/>
      <c r="J224" s="148">
        <f>ROUND(I224*H224,0)</f>
        <v>0</v>
      </c>
      <c r="K224" s="145" t="s">
        <v>1</v>
      </c>
      <c r="L224" s="50"/>
      <c r="M224" s="149" t="s">
        <v>1</v>
      </c>
      <c r="N224" s="150" t="s">
        <v>42</v>
      </c>
      <c r="P224" s="151">
        <f>O224*H224</f>
        <v>0</v>
      </c>
      <c r="Q224" s="151">
        <v>0</v>
      </c>
      <c r="R224" s="151">
        <f>Q224*H224</f>
        <v>0</v>
      </c>
      <c r="S224" s="151">
        <v>0</v>
      </c>
      <c r="T224" s="152">
        <f>S224*H224</f>
        <v>0</v>
      </c>
      <c r="AR224" s="28" t="s">
        <v>253</v>
      </c>
      <c r="AT224" s="28" t="s">
        <v>248</v>
      </c>
      <c r="AU224" s="28" t="s">
        <v>86</v>
      </c>
      <c r="AY224" s="17" t="s">
        <v>246</v>
      </c>
      <c r="BE224" s="29">
        <f>IF(N224="základní",J224,0)</f>
        <v>0</v>
      </c>
      <c r="BF224" s="29">
        <f>IF(N224="snížená",J224,0)</f>
        <v>0</v>
      </c>
      <c r="BG224" s="29">
        <f>IF(N224="zákl. přenesená",J224,0)</f>
        <v>0</v>
      </c>
      <c r="BH224" s="29">
        <f>IF(N224="sníž. přenesená",J224,0)</f>
        <v>0</v>
      </c>
      <c r="BI224" s="29">
        <f>IF(N224="nulová",J224,0)</f>
        <v>0</v>
      </c>
      <c r="BJ224" s="17" t="s">
        <v>8</v>
      </c>
      <c r="BK224" s="29">
        <f>ROUND(I224*H224,0)</f>
        <v>0</v>
      </c>
      <c r="BL224" s="17" t="s">
        <v>253</v>
      </c>
      <c r="BM224" s="28" t="s">
        <v>470</v>
      </c>
    </row>
    <row r="225" spans="2:65" s="12" customFormat="1" x14ac:dyDescent="0.2">
      <c r="B225" s="153"/>
      <c r="D225" s="154" t="s">
        <v>255</v>
      </c>
      <c r="E225" s="30" t="s">
        <v>1</v>
      </c>
      <c r="F225" s="155" t="s">
        <v>2404</v>
      </c>
      <c r="H225" s="156">
        <v>33</v>
      </c>
      <c r="L225" s="153"/>
      <c r="M225" s="157"/>
      <c r="T225" s="158"/>
      <c r="AT225" s="30" t="s">
        <v>255</v>
      </c>
      <c r="AU225" s="30" t="s">
        <v>86</v>
      </c>
      <c r="AV225" s="12" t="s">
        <v>86</v>
      </c>
      <c r="AW225" s="12" t="s">
        <v>33</v>
      </c>
      <c r="AX225" s="12" t="s">
        <v>77</v>
      </c>
      <c r="AY225" s="30" t="s">
        <v>246</v>
      </c>
    </row>
    <row r="226" spans="2:65" s="14" customFormat="1" x14ac:dyDescent="0.2">
      <c r="B226" s="164"/>
      <c r="D226" s="154" t="s">
        <v>255</v>
      </c>
      <c r="E226" s="33" t="s">
        <v>1</v>
      </c>
      <c r="F226" s="165" t="s">
        <v>301</v>
      </c>
      <c r="H226" s="166">
        <v>33</v>
      </c>
      <c r="L226" s="164"/>
      <c r="M226" s="167"/>
      <c r="T226" s="168"/>
      <c r="AT226" s="33" t="s">
        <v>255</v>
      </c>
      <c r="AU226" s="33" t="s">
        <v>86</v>
      </c>
      <c r="AV226" s="14" t="s">
        <v>253</v>
      </c>
      <c r="AW226" s="14" t="s">
        <v>33</v>
      </c>
      <c r="AX226" s="14" t="s">
        <v>8</v>
      </c>
      <c r="AY226" s="33" t="s">
        <v>246</v>
      </c>
    </row>
    <row r="227" spans="2:65" s="1" customFormat="1" ht="24.2" customHeight="1" x14ac:dyDescent="0.2">
      <c r="B227" s="50"/>
      <c r="C227" s="143" t="s">
        <v>382</v>
      </c>
      <c r="D227" s="143" t="s">
        <v>248</v>
      </c>
      <c r="E227" s="144" t="s">
        <v>2405</v>
      </c>
      <c r="F227" s="145" t="s">
        <v>2406</v>
      </c>
      <c r="G227" s="146" t="s">
        <v>251</v>
      </c>
      <c r="H227" s="147">
        <v>33</v>
      </c>
      <c r="I227" s="27"/>
      <c r="J227" s="148">
        <f>ROUND(I227*H227,0)</f>
        <v>0</v>
      </c>
      <c r="K227" s="145" t="s">
        <v>1</v>
      </c>
      <c r="L227" s="50"/>
      <c r="M227" s="149" t="s">
        <v>1</v>
      </c>
      <c r="N227" s="150" t="s">
        <v>42</v>
      </c>
      <c r="P227" s="151">
        <f>O227*H227</f>
        <v>0</v>
      </c>
      <c r="Q227" s="151">
        <v>0</v>
      </c>
      <c r="R227" s="151">
        <f>Q227*H227</f>
        <v>0</v>
      </c>
      <c r="S227" s="151">
        <v>0</v>
      </c>
      <c r="T227" s="152">
        <f>S227*H227</f>
        <v>0</v>
      </c>
      <c r="AR227" s="28" t="s">
        <v>253</v>
      </c>
      <c r="AT227" s="28" t="s">
        <v>248</v>
      </c>
      <c r="AU227" s="28" t="s">
        <v>86</v>
      </c>
      <c r="AY227" s="17" t="s">
        <v>246</v>
      </c>
      <c r="BE227" s="29">
        <f>IF(N227="základní",J227,0)</f>
        <v>0</v>
      </c>
      <c r="BF227" s="29">
        <f>IF(N227="snížená",J227,0)</f>
        <v>0</v>
      </c>
      <c r="BG227" s="29">
        <f>IF(N227="zákl. přenesená",J227,0)</f>
        <v>0</v>
      </c>
      <c r="BH227" s="29">
        <f>IF(N227="sníž. přenesená",J227,0)</f>
        <v>0</v>
      </c>
      <c r="BI227" s="29">
        <f>IF(N227="nulová",J227,0)</f>
        <v>0</v>
      </c>
      <c r="BJ227" s="17" t="s">
        <v>8</v>
      </c>
      <c r="BK227" s="29">
        <f>ROUND(I227*H227,0)</f>
        <v>0</v>
      </c>
      <c r="BL227" s="17" t="s">
        <v>253</v>
      </c>
      <c r="BM227" s="28" t="s">
        <v>481</v>
      </c>
    </row>
    <row r="228" spans="2:65" s="12" customFormat="1" x14ac:dyDescent="0.2">
      <c r="B228" s="153"/>
      <c r="D228" s="154" t="s">
        <v>255</v>
      </c>
      <c r="E228" s="30" t="s">
        <v>1</v>
      </c>
      <c r="F228" s="155" t="s">
        <v>2404</v>
      </c>
      <c r="H228" s="156">
        <v>33</v>
      </c>
      <c r="L228" s="153"/>
      <c r="M228" s="157"/>
      <c r="T228" s="158"/>
      <c r="AT228" s="30" t="s">
        <v>255</v>
      </c>
      <c r="AU228" s="30" t="s">
        <v>86</v>
      </c>
      <c r="AV228" s="12" t="s">
        <v>86</v>
      </c>
      <c r="AW228" s="12" t="s">
        <v>33</v>
      </c>
      <c r="AX228" s="12" t="s">
        <v>77</v>
      </c>
      <c r="AY228" s="30" t="s">
        <v>246</v>
      </c>
    </row>
    <row r="229" spans="2:65" s="14" customFormat="1" x14ac:dyDescent="0.2">
      <c r="B229" s="164"/>
      <c r="D229" s="154" t="s">
        <v>255</v>
      </c>
      <c r="E229" s="33" t="s">
        <v>1</v>
      </c>
      <c r="F229" s="165" t="s">
        <v>301</v>
      </c>
      <c r="H229" s="166">
        <v>33</v>
      </c>
      <c r="L229" s="164"/>
      <c r="M229" s="167"/>
      <c r="T229" s="168"/>
      <c r="AT229" s="33" t="s">
        <v>255</v>
      </c>
      <c r="AU229" s="33" t="s">
        <v>86</v>
      </c>
      <c r="AV229" s="14" t="s">
        <v>253</v>
      </c>
      <c r="AW229" s="14" t="s">
        <v>33</v>
      </c>
      <c r="AX229" s="14" t="s">
        <v>8</v>
      </c>
      <c r="AY229" s="33" t="s">
        <v>246</v>
      </c>
    </row>
    <row r="230" spans="2:65" s="11" customFormat="1" ht="22.9" customHeight="1" x14ac:dyDescent="0.2">
      <c r="B230" s="135"/>
      <c r="D230" s="24" t="s">
        <v>76</v>
      </c>
      <c r="E230" s="141" t="s">
        <v>302</v>
      </c>
      <c r="F230" s="141" t="s">
        <v>1785</v>
      </c>
      <c r="J230" s="142">
        <f>BK230</f>
        <v>0</v>
      </c>
      <c r="L230" s="135"/>
      <c r="M230" s="138"/>
      <c r="P230" s="139">
        <f>SUM(P231:P392)</f>
        <v>0</v>
      </c>
      <c r="R230" s="139">
        <f>SUM(R231:R392)</f>
        <v>0</v>
      </c>
      <c r="T230" s="140">
        <f>SUM(T231:T392)</f>
        <v>0</v>
      </c>
      <c r="AR230" s="24" t="s">
        <v>8</v>
      </c>
      <c r="AT230" s="25" t="s">
        <v>76</v>
      </c>
      <c r="AU230" s="25" t="s">
        <v>8</v>
      </c>
      <c r="AY230" s="24" t="s">
        <v>246</v>
      </c>
      <c r="BK230" s="26">
        <f>SUM(BK231:BK392)</f>
        <v>0</v>
      </c>
    </row>
    <row r="231" spans="2:65" s="1" customFormat="1" ht="33" customHeight="1" x14ac:dyDescent="0.2">
      <c r="B231" s="50"/>
      <c r="C231" s="143" t="s">
        <v>386</v>
      </c>
      <c r="D231" s="143" t="s">
        <v>248</v>
      </c>
      <c r="E231" s="144" t="s">
        <v>2407</v>
      </c>
      <c r="F231" s="145" t="s">
        <v>2408</v>
      </c>
      <c r="G231" s="146" t="s">
        <v>274</v>
      </c>
      <c r="H231" s="147">
        <v>65.5</v>
      </c>
      <c r="I231" s="27"/>
      <c r="J231" s="148">
        <f>ROUND(I231*H231,0)</f>
        <v>0</v>
      </c>
      <c r="K231" s="145" t="s">
        <v>1</v>
      </c>
      <c r="L231" s="50"/>
      <c r="M231" s="149" t="s">
        <v>1</v>
      </c>
      <c r="N231" s="150" t="s">
        <v>42</v>
      </c>
      <c r="P231" s="151">
        <f>O231*H231</f>
        <v>0</v>
      </c>
      <c r="Q231" s="151">
        <v>0</v>
      </c>
      <c r="R231" s="151">
        <f>Q231*H231</f>
        <v>0</v>
      </c>
      <c r="S231" s="151">
        <v>0</v>
      </c>
      <c r="T231" s="152">
        <f>S231*H231</f>
        <v>0</v>
      </c>
      <c r="AR231" s="28" t="s">
        <v>253</v>
      </c>
      <c r="AT231" s="28" t="s">
        <v>248</v>
      </c>
      <c r="AU231" s="28" t="s">
        <v>86</v>
      </c>
      <c r="AY231" s="17" t="s">
        <v>246</v>
      </c>
      <c r="BE231" s="29">
        <f>IF(N231="základní",J231,0)</f>
        <v>0</v>
      </c>
      <c r="BF231" s="29">
        <f>IF(N231="snížená",J231,0)</f>
        <v>0</v>
      </c>
      <c r="BG231" s="29">
        <f>IF(N231="zákl. přenesená",J231,0)</f>
        <v>0</v>
      </c>
      <c r="BH231" s="29">
        <f>IF(N231="sníž. přenesená",J231,0)</f>
        <v>0</v>
      </c>
      <c r="BI231" s="29">
        <f>IF(N231="nulová",J231,0)</f>
        <v>0</v>
      </c>
      <c r="BJ231" s="17" t="s">
        <v>8</v>
      </c>
      <c r="BK231" s="29">
        <f>ROUND(I231*H231,0)</f>
        <v>0</v>
      </c>
      <c r="BL231" s="17" t="s">
        <v>253</v>
      </c>
      <c r="BM231" s="28" t="s">
        <v>492</v>
      </c>
    </row>
    <row r="232" spans="2:65" s="1" customFormat="1" ht="24.2" customHeight="1" x14ac:dyDescent="0.2">
      <c r="B232" s="50"/>
      <c r="C232" s="169" t="s">
        <v>392</v>
      </c>
      <c r="D232" s="169" t="s">
        <v>643</v>
      </c>
      <c r="E232" s="170" t="s">
        <v>2409</v>
      </c>
      <c r="F232" s="171" t="s">
        <v>2410</v>
      </c>
      <c r="G232" s="172" t="s">
        <v>274</v>
      </c>
      <c r="H232" s="173">
        <v>42.5</v>
      </c>
      <c r="I232" s="34"/>
      <c r="J232" s="174">
        <f>ROUND(I232*H232,0)</f>
        <v>0</v>
      </c>
      <c r="K232" s="171" t="s">
        <v>1</v>
      </c>
      <c r="L232" s="175"/>
      <c r="M232" s="176" t="s">
        <v>1</v>
      </c>
      <c r="N232" s="177" t="s">
        <v>42</v>
      </c>
      <c r="P232" s="151">
        <f>O232*H232</f>
        <v>0</v>
      </c>
      <c r="Q232" s="151">
        <v>0</v>
      </c>
      <c r="R232" s="151">
        <f>Q232*H232</f>
        <v>0</v>
      </c>
      <c r="S232" s="151">
        <v>0</v>
      </c>
      <c r="T232" s="152">
        <f>S232*H232</f>
        <v>0</v>
      </c>
      <c r="AR232" s="28" t="s">
        <v>302</v>
      </c>
      <c r="AT232" s="28" t="s">
        <v>643</v>
      </c>
      <c r="AU232" s="28" t="s">
        <v>86</v>
      </c>
      <c r="AY232" s="17" t="s">
        <v>246</v>
      </c>
      <c r="BE232" s="29">
        <f>IF(N232="základní",J232,0)</f>
        <v>0</v>
      </c>
      <c r="BF232" s="29">
        <f>IF(N232="snížená",J232,0)</f>
        <v>0</v>
      </c>
      <c r="BG232" s="29">
        <f>IF(N232="zákl. přenesená",J232,0)</f>
        <v>0</v>
      </c>
      <c r="BH232" s="29">
        <f>IF(N232="sníž. přenesená",J232,0)</f>
        <v>0</v>
      </c>
      <c r="BI232" s="29">
        <f>IF(N232="nulová",J232,0)</f>
        <v>0</v>
      </c>
      <c r="BJ232" s="17" t="s">
        <v>8</v>
      </c>
      <c r="BK232" s="29">
        <f>ROUND(I232*H232,0)</f>
        <v>0</v>
      </c>
      <c r="BL232" s="17" t="s">
        <v>253</v>
      </c>
      <c r="BM232" s="28" t="s">
        <v>501</v>
      </c>
    </row>
    <row r="233" spans="2:65" s="12" customFormat="1" x14ac:dyDescent="0.2">
      <c r="B233" s="153"/>
      <c r="D233" s="154" t="s">
        <v>255</v>
      </c>
      <c r="E233" s="30" t="s">
        <v>1</v>
      </c>
      <c r="F233" s="155" t="s">
        <v>2411</v>
      </c>
      <c r="H233" s="156">
        <v>42.5</v>
      </c>
      <c r="L233" s="153"/>
      <c r="M233" s="157"/>
      <c r="T233" s="158"/>
      <c r="AT233" s="30" t="s">
        <v>255</v>
      </c>
      <c r="AU233" s="30" t="s">
        <v>86</v>
      </c>
      <c r="AV233" s="12" t="s">
        <v>86</v>
      </c>
      <c r="AW233" s="12" t="s">
        <v>33</v>
      </c>
      <c r="AX233" s="12" t="s">
        <v>77</v>
      </c>
      <c r="AY233" s="30" t="s">
        <v>246</v>
      </c>
    </row>
    <row r="234" spans="2:65" s="14" customFormat="1" x14ac:dyDescent="0.2">
      <c r="B234" s="164"/>
      <c r="D234" s="154" t="s">
        <v>255</v>
      </c>
      <c r="E234" s="33" t="s">
        <v>1</v>
      </c>
      <c r="F234" s="165" t="s">
        <v>301</v>
      </c>
      <c r="H234" s="166">
        <v>42.5</v>
      </c>
      <c r="L234" s="164"/>
      <c r="M234" s="167"/>
      <c r="T234" s="168"/>
      <c r="AT234" s="33" t="s">
        <v>255</v>
      </c>
      <c r="AU234" s="33" t="s">
        <v>86</v>
      </c>
      <c r="AV234" s="14" t="s">
        <v>253</v>
      </c>
      <c r="AW234" s="14" t="s">
        <v>33</v>
      </c>
      <c r="AX234" s="14" t="s">
        <v>8</v>
      </c>
      <c r="AY234" s="33" t="s">
        <v>246</v>
      </c>
    </row>
    <row r="235" spans="2:65" s="1" customFormat="1" ht="24.2" customHeight="1" x14ac:dyDescent="0.2">
      <c r="B235" s="50"/>
      <c r="C235" s="169" t="s">
        <v>400</v>
      </c>
      <c r="D235" s="169" t="s">
        <v>643</v>
      </c>
      <c r="E235" s="170" t="s">
        <v>2412</v>
      </c>
      <c r="F235" s="171" t="s">
        <v>2413</v>
      </c>
      <c r="G235" s="172" t="s">
        <v>274</v>
      </c>
      <c r="H235" s="173">
        <v>23</v>
      </c>
      <c r="I235" s="34"/>
      <c r="J235" s="174">
        <f>ROUND(I235*H235,0)</f>
        <v>0</v>
      </c>
      <c r="K235" s="171" t="s">
        <v>1</v>
      </c>
      <c r="L235" s="175"/>
      <c r="M235" s="176" t="s">
        <v>1</v>
      </c>
      <c r="N235" s="177" t="s">
        <v>42</v>
      </c>
      <c r="P235" s="151">
        <f>O235*H235</f>
        <v>0</v>
      </c>
      <c r="Q235" s="151">
        <v>0</v>
      </c>
      <c r="R235" s="151">
        <f>Q235*H235</f>
        <v>0</v>
      </c>
      <c r="S235" s="151">
        <v>0</v>
      </c>
      <c r="T235" s="152">
        <f>S235*H235</f>
        <v>0</v>
      </c>
      <c r="AR235" s="28" t="s">
        <v>302</v>
      </c>
      <c r="AT235" s="28" t="s">
        <v>643</v>
      </c>
      <c r="AU235" s="28" t="s">
        <v>86</v>
      </c>
      <c r="AY235" s="17" t="s">
        <v>246</v>
      </c>
      <c r="BE235" s="29">
        <f>IF(N235="základní",J235,0)</f>
        <v>0</v>
      </c>
      <c r="BF235" s="29">
        <f>IF(N235="snížená",J235,0)</f>
        <v>0</v>
      </c>
      <c r="BG235" s="29">
        <f>IF(N235="zákl. přenesená",J235,0)</f>
        <v>0</v>
      </c>
      <c r="BH235" s="29">
        <f>IF(N235="sníž. přenesená",J235,0)</f>
        <v>0</v>
      </c>
      <c r="BI235" s="29">
        <f>IF(N235="nulová",J235,0)</f>
        <v>0</v>
      </c>
      <c r="BJ235" s="17" t="s">
        <v>8</v>
      </c>
      <c r="BK235" s="29">
        <f>ROUND(I235*H235,0)</f>
        <v>0</v>
      </c>
      <c r="BL235" s="17" t="s">
        <v>253</v>
      </c>
      <c r="BM235" s="28" t="s">
        <v>512</v>
      </c>
    </row>
    <row r="236" spans="2:65" s="12" customFormat="1" x14ac:dyDescent="0.2">
      <c r="B236" s="153"/>
      <c r="D236" s="154" t="s">
        <v>255</v>
      </c>
      <c r="E236" s="30" t="s">
        <v>1</v>
      </c>
      <c r="F236" s="155" t="s">
        <v>2414</v>
      </c>
      <c r="H236" s="156">
        <v>23</v>
      </c>
      <c r="L236" s="153"/>
      <c r="M236" s="157"/>
      <c r="T236" s="158"/>
      <c r="AT236" s="30" t="s">
        <v>255</v>
      </c>
      <c r="AU236" s="30" t="s">
        <v>86</v>
      </c>
      <c r="AV236" s="12" t="s">
        <v>86</v>
      </c>
      <c r="AW236" s="12" t="s">
        <v>33</v>
      </c>
      <c r="AX236" s="12" t="s">
        <v>77</v>
      </c>
      <c r="AY236" s="30" t="s">
        <v>246</v>
      </c>
    </row>
    <row r="237" spans="2:65" s="14" customFormat="1" x14ac:dyDescent="0.2">
      <c r="B237" s="164"/>
      <c r="D237" s="154" t="s">
        <v>255</v>
      </c>
      <c r="E237" s="33" t="s">
        <v>1</v>
      </c>
      <c r="F237" s="165" t="s">
        <v>301</v>
      </c>
      <c r="H237" s="166">
        <v>23</v>
      </c>
      <c r="L237" s="164"/>
      <c r="M237" s="167"/>
      <c r="T237" s="168"/>
      <c r="AT237" s="33" t="s">
        <v>255</v>
      </c>
      <c r="AU237" s="33" t="s">
        <v>86</v>
      </c>
      <c r="AV237" s="14" t="s">
        <v>253</v>
      </c>
      <c r="AW237" s="14" t="s">
        <v>33</v>
      </c>
      <c r="AX237" s="14" t="s">
        <v>8</v>
      </c>
      <c r="AY237" s="33" t="s">
        <v>246</v>
      </c>
    </row>
    <row r="238" spans="2:65" s="1" customFormat="1" ht="33" customHeight="1" x14ac:dyDescent="0.2">
      <c r="B238" s="50"/>
      <c r="C238" s="143" t="s">
        <v>7</v>
      </c>
      <c r="D238" s="143" t="s">
        <v>248</v>
      </c>
      <c r="E238" s="144" t="s">
        <v>2415</v>
      </c>
      <c r="F238" s="145" t="s">
        <v>2416</v>
      </c>
      <c r="G238" s="146" t="s">
        <v>274</v>
      </c>
      <c r="H238" s="147">
        <v>1</v>
      </c>
      <c r="I238" s="27"/>
      <c r="J238" s="148">
        <f>ROUND(I238*H238,0)</f>
        <v>0</v>
      </c>
      <c r="K238" s="145" t="s">
        <v>1</v>
      </c>
      <c r="L238" s="50"/>
      <c r="M238" s="149" t="s">
        <v>1</v>
      </c>
      <c r="N238" s="150" t="s">
        <v>42</v>
      </c>
      <c r="P238" s="151">
        <f>O238*H238</f>
        <v>0</v>
      </c>
      <c r="Q238" s="151">
        <v>0</v>
      </c>
      <c r="R238" s="151">
        <f>Q238*H238</f>
        <v>0</v>
      </c>
      <c r="S238" s="151">
        <v>0</v>
      </c>
      <c r="T238" s="152">
        <f>S238*H238</f>
        <v>0</v>
      </c>
      <c r="AR238" s="28" t="s">
        <v>253</v>
      </c>
      <c r="AT238" s="28" t="s">
        <v>248</v>
      </c>
      <c r="AU238" s="28" t="s">
        <v>86</v>
      </c>
      <c r="AY238" s="17" t="s">
        <v>246</v>
      </c>
      <c r="BE238" s="29">
        <f>IF(N238="základní",J238,0)</f>
        <v>0</v>
      </c>
      <c r="BF238" s="29">
        <f>IF(N238="snížená",J238,0)</f>
        <v>0</v>
      </c>
      <c r="BG238" s="29">
        <f>IF(N238="zákl. přenesená",J238,0)</f>
        <v>0</v>
      </c>
      <c r="BH238" s="29">
        <f>IF(N238="sníž. přenesená",J238,0)</f>
        <v>0</v>
      </c>
      <c r="BI238" s="29">
        <f>IF(N238="nulová",J238,0)</f>
        <v>0</v>
      </c>
      <c r="BJ238" s="17" t="s">
        <v>8</v>
      </c>
      <c r="BK238" s="29">
        <f>ROUND(I238*H238,0)</f>
        <v>0</v>
      </c>
      <c r="BL238" s="17" t="s">
        <v>253</v>
      </c>
      <c r="BM238" s="28" t="s">
        <v>522</v>
      </c>
    </row>
    <row r="239" spans="2:65" s="1" customFormat="1" ht="16.5" customHeight="1" x14ac:dyDescent="0.2">
      <c r="B239" s="50"/>
      <c r="C239" s="169" t="s">
        <v>415</v>
      </c>
      <c r="D239" s="169" t="s">
        <v>643</v>
      </c>
      <c r="E239" s="170" t="s">
        <v>2417</v>
      </c>
      <c r="F239" s="171" t="s">
        <v>2418</v>
      </c>
      <c r="G239" s="172" t="s">
        <v>274</v>
      </c>
      <c r="H239" s="173">
        <v>1</v>
      </c>
      <c r="I239" s="34"/>
      <c r="J239" s="174">
        <f>ROUND(I239*H239,0)</f>
        <v>0</v>
      </c>
      <c r="K239" s="171" t="s">
        <v>1</v>
      </c>
      <c r="L239" s="175"/>
      <c r="M239" s="176" t="s">
        <v>1</v>
      </c>
      <c r="N239" s="177" t="s">
        <v>42</v>
      </c>
      <c r="P239" s="151">
        <f>O239*H239</f>
        <v>0</v>
      </c>
      <c r="Q239" s="151">
        <v>0</v>
      </c>
      <c r="R239" s="151">
        <f>Q239*H239</f>
        <v>0</v>
      </c>
      <c r="S239" s="151">
        <v>0</v>
      </c>
      <c r="T239" s="152">
        <f>S239*H239</f>
        <v>0</v>
      </c>
      <c r="AR239" s="28" t="s">
        <v>302</v>
      </c>
      <c r="AT239" s="28" t="s">
        <v>643</v>
      </c>
      <c r="AU239" s="28" t="s">
        <v>86</v>
      </c>
      <c r="AY239" s="17" t="s">
        <v>246</v>
      </c>
      <c r="BE239" s="29">
        <f>IF(N239="základní",J239,0)</f>
        <v>0</v>
      </c>
      <c r="BF239" s="29">
        <f>IF(N239="snížená",J239,0)</f>
        <v>0</v>
      </c>
      <c r="BG239" s="29">
        <f>IF(N239="zákl. přenesená",J239,0)</f>
        <v>0</v>
      </c>
      <c r="BH239" s="29">
        <f>IF(N239="sníž. přenesená",J239,0)</f>
        <v>0</v>
      </c>
      <c r="BI239" s="29">
        <f>IF(N239="nulová",J239,0)</f>
        <v>0</v>
      </c>
      <c r="BJ239" s="17" t="s">
        <v>8</v>
      </c>
      <c r="BK239" s="29">
        <f>ROUND(I239*H239,0)</f>
        <v>0</v>
      </c>
      <c r="BL239" s="17" t="s">
        <v>253</v>
      </c>
      <c r="BM239" s="28" t="s">
        <v>532</v>
      </c>
    </row>
    <row r="240" spans="2:65" s="12" customFormat="1" x14ac:dyDescent="0.2">
      <c r="B240" s="153"/>
      <c r="D240" s="154" t="s">
        <v>255</v>
      </c>
      <c r="E240" s="30" t="s">
        <v>1</v>
      </c>
      <c r="F240" s="155" t="s">
        <v>2419</v>
      </c>
      <c r="H240" s="156">
        <v>1</v>
      </c>
      <c r="L240" s="153"/>
      <c r="M240" s="157"/>
      <c r="T240" s="158"/>
      <c r="AT240" s="30" t="s">
        <v>255</v>
      </c>
      <c r="AU240" s="30" t="s">
        <v>86</v>
      </c>
      <c r="AV240" s="12" t="s">
        <v>86</v>
      </c>
      <c r="AW240" s="12" t="s">
        <v>33</v>
      </c>
      <c r="AX240" s="12" t="s">
        <v>77</v>
      </c>
      <c r="AY240" s="30" t="s">
        <v>246</v>
      </c>
    </row>
    <row r="241" spans="2:65" s="14" customFormat="1" x14ac:dyDescent="0.2">
      <c r="B241" s="164"/>
      <c r="D241" s="154" t="s">
        <v>255</v>
      </c>
      <c r="E241" s="33" t="s">
        <v>1</v>
      </c>
      <c r="F241" s="165" t="s">
        <v>301</v>
      </c>
      <c r="H241" s="166">
        <v>1</v>
      </c>
      <c r="L241" s="164"/>
      <c r="M241" s="167"/>
      <c r="T241" s="168"/>
      <c r="AT241" s="33" t="s">
        <v>255</v>
      </c>
      <c r="AU241" s="33" t="s">
        <v>86</v>
      </c>
      <c r="AV241" s="14" t="s">
        <v>253</v>
      </c>
      <c r="AW241" s="14" t="s">
        <v>33</v>
      </c>
      <c r="AX241" s="14" t="s">
        <v>8</v>
      </c>
      <c r="AY241" s="33" t="s">
        <v>246</v>
      </c>
    </row>
    <row r="242" spans="2:65" s="1" customFormat="1" ht="33" customHeight="1" x14ac:dyDescent="0.2">
      <c r="B242" s="50"/>
      <c r="C242" s="143" t="s">
        <v>419</v>
      </c>
      <c r="D242" s="143" t="s">
        <v>248</v>
      </c>
      <c r="E242" s="144" t="s">
        <v>2420</v>
      </c>
      <c r="F242" s="145" t="s">
        <v>2421</v>
      </c>
      <c r="G242" s="146" t="s">
        <v>274</v>
      </c>
      <c r="H242" s="147">
        <v>5</v>
      </c>
      <c r="I242" s="27"/>
      <c r="J242" s="148">
        <f>ROUND(I242*H242,0)</f>
        <v>0</v>
      </c>
      <c r="K242" s="145" t="s">
        <v>1</v>
      </c>
      <c r="L242" s="50"/>
      <c r="M242" s="149" t="s">
        <v>1</v>
      </c>
      <c r="N242" s="150" t="s">
        <v>42</v>
      </c>
      <c r="P242" s="151">
        <f>O242*H242</f>
        <v>0</v>
      </c>
      <c r="Q242" s="151">
        <v>0</v>
      </c>
      <c r="R242" s="151">
        <f>Q242*H242</f>
        <v>0</v>
      </c>
      <c r="S242" s="151">
        <v>0</v>
      </c>
      <c r="T242" s="152">
        <f>S242*H242</f>
        <v>0</v>
      </c>
      <c r="AR242" s="28" t="s">
        <v>253</v>
      </c>
      <c r="AT242" s="28" t="s">
        <v>248</v>
      </c>
      <c r="AU242" s="28" t="s">
        <v>86</v>
      </c>
      <c r="AY242" s="17" t="s">
        <v>246</v>
      </c>
      <c r="BE242" s="29">
        <f>IF(N242="základní",J242,0)</f>
        <v>0</v>
      </c>
      <c r="BF242" s="29">
        <f>IF(N242="snížená",J242,0)</f>
        <v>0</v>
      </c>
      <c r="BG242" s="29">
        <f>IF(N242="zákl. přenesená",J242,0)</f>
        <v>0</v>
      </c>
      <c r="BH242" s="29">
        <f>IF(N242="sníž. přenesená",J242,0)</f>
        <v>0</v>
      </c>
      <c r="BI242" s="29">
        <f>IF(N242="nulová",J242,0)</f>
        <v>0</v>
      </c>
      <c r="BJ242" s="17" t="s">
        <v>8</v>
      </c>
      <c r="BK242" s="29">
        <f>ROUND(I242*H242,0)</f>
        <v>0</v>
      </c>
      <c r="BL242" s="17" t="s">
        <v>253</v>
      </c>
      <c r="BM242" s="28" t="s">
        <v>556</v>
      </c>
    </row>
    <row r="243" spans="2:65" s="1" customFormat="1" ht="16.5" customHeight="1" x14ac:dyDescent="0.2">
      <c r="B243" s="50"/>
      <c r="C243" s="169" t="s">
        <v>424</v>
      </c>
      <c r="D243" s="169" t="s">
        <v>643</v>
      </c>
      <c r="E243" s="170" t="s">
        <v>2422</v>
      </c>
      <c r="F243" s="171" t="s">
        <v>2423</v>
      </c>
      <c r="G243" s="172" t="s">
        <v>274</v>
      </c>
      <c r="H243" s="173">
        <v>5</v>
      </c>
      <c r="I243" s="34"/>
      <c r="J243" s="174">
        <f>ROUND(I243*H243,0)</f>
        <v>0</v>
      </c>
      <c r="K243" s="171" t="s">
        <v>1</v>
      </c>
      <c r="L243" s="175"/>
      <c r="M243" s="176" t="s">
        <v>1</v>
      </c>
      <c r="N243" s="177" t="s">
        <v>42</v>
      </c>
      <c r="P243" s="151">
        <f>O243*H243</f>
        <v>0</v>
      </c>
      <c r="Q243" s="151">
        <v>0</v>
      </c>
      <c r="R243" s="151">
        <f>Q243*H243</f>
        <v>0</v>
      </c>
      <c r="S243" s="151">
        <v>0</v>
      </c>
      <c r="T243" s="152">
        <f>S243*H243</f>
        <v>0</v>
      </c>
      <c r="AR243" s="28" t="s">
        <v>302</v>
      </c>
      <c r="AT243" s="28" t="s">
        <v>643</v>
      </c>
      <c r="AU243" s="28" t="s">
        <v>86</v>
      </c>
      <c r="AY243" s="17" t="s">
        <v>246</v>
      </c>
      <c r="BE243" s="29">
        <f>IF(N243="základní",J243,0)</f>
        <v>0</v>
      </c>
      <c r="BF243" s="29">
        <f>IF(N243="snížená",J243,0)</f>
        <v>0</v>
      </c>
      <c r="BG243" s="29">
        <f>IF(N243="zákl. přenesená",J243,0)</f>
        <v>0</v>
      </c>
      <c r="BH243" s="29">
        <f>IF(N243="sníž. přenesená",J243,0)</f>
        <v>0</v>
      </c>
      <c r="BI243" s="29">
        <f>IF(N243="nulová",J243,0)</f>
        <v>0</v>
      </c>
      <c r="BJ243" s="17" t="s">
        <v>8</v>
      </c>
      <c r="BK243" s="29">
        <f>ROUND(I243*H243,0)</f>
        <v>0</v>
      </c>
      <c r="BL243" s="17" t="s">
        <v>253</v>
      </c>
      <c r="BM243" s="28" t="s">
        <v>567</v>
      </c>
    </row>
    <row r="244" spans="2:65" s="12" customFormat="1" x14ac:dyDescent="0.2">
      <c r="B244" s="153"/>
      <c r="D244" s="154" t="s">
        <v>255</v>
      </c>
      <c r="E244" s="30" t="s">
        <v>1</v>
      </c>
      <c r="F244" s="155" t="s">
        <v>2424</v>
      </c>
      <c r="H244" s="156">
        <v>5</v>
      </c>
      <c r="L244" s="153"/>
      <c r="M244" s="157"/>
      <c r="T244" s="158"/>
      <c r="AT244" s="30" t="s">
        <v>255</v>
      </c>
      <c r="AU244" s="30" t="s">
        <v>86</v>
      </c>
      <c r="AV244" s="12" t="s">
        <v>86</v>
      </c>
      <c r="AW244" s="12" t="s">
        <v>33</v>
      </c>
      <c r="AX244" s="12" t="s">
        <v>77</v>
      </c>
      <c r="AY244" s="30" t="s">
        <v>246</v>
      </c>
    </row>
    <row r="245" spans="2:65" s="14" customFormat="1" x14ac:dyDescent="0.2">
      <c r="B245" s="164"/>
      <c r="D245" s="154" t="s">
        <v>255</v>
      </c>
      <c r="E245" s="33" t="s">
        <v>1</v>
      </c>
      <c r="F245" s="165" t="s">
        <v>301</v>
      </c>
      <c r="H245" s="166">
        <v>5</v>
      </c>
      <c r="L245" s="164"/>
      <c r="M245" s="167"/>
      <c r="T245" s="168"/>
      <c r="AT245" s="33" t="s">
        <v>255</v>
      </c>
      <c r="AU245" s="33" t="s">
        <v>86</v>
      </c>
      <c r="AV245" s="14" t="s">
        <v>253</v>
      </c>
      <c r="AW245" s="14" t="s">
        <v>33</v>
      </c>
      <c r="AX245" s="14" t="s">
        <v>8</v>
      </c>
      <c r="AY245" s="33" t="s">
        <v>246</v>
      </c>
    </row>
    <row r="246" spans="2:65" s="1" customFormat="1" ht="24.2" customHeight="1" x14ac:dyDescent="0.2">
      <c r="B246" s="50"/>
      <c r="C246" s="143" t="s">
        <v>429</v>
      </c>
      <c r="D246" s="143" t="s">
        <v>248</v>
      </c>
      <c r="E246" s="144" t="s">
        <v>2425</v>
      </c>
      <c r="F246" s="145" t="s">
        <v>2426</v>
      </c>
      <c r="G246" s="146" t="s">
        <v>274</v>
      </c>
      <c r="H246" s="147">
        <v>19</v>
      </c>
      <c r="I246" s="27"/>
      <c r="J246" s="148">
        <f>ROUND(I246*H246,0)</f>
        <v>0</v>
      </c>
      <c r="K246" s="145" t="s">
        <v>1</v>
      </c>
      <c r="L246" s="50"/>
      <c r="M246" s="149" t="s">
        <v>1</v>
      </c>
      <c r="N246" s="150" t="s">
        <v>42</v>
      </c>
      <c r="P246" s="151">
        <f>O246*H246</f>
        <v>0</v>
      </c>
      <c r="Q246" s="151">
        <v>0</v>
      </c>
      <c r="R246" s="151">
        <f>Q246*H246</f>
        <v>0</v>
      </c>
      <c r="S246" s="151">
        <v>0</v>
      </c>
      <c r="T246" s="152">
        <f>S246*H246</f>
        <v>0</v>
      </c>
      <c r="AR246" s="28" t="s">
        <v>253</v>
      </c>
      <c r="AT246" s="28" t="s">
        <v>248</v>
      </c>
      <c r="AU246" s="28" t="s">
        <v>86</v>
      </c>
      <c r="AY246" s="17" t="s">
        <v>246</v>
      </c>
      <c r="BE246" s="29">
        <f>IF(N246="základní",J246,0)</f>
        <v>0</v>
      </c>
      <c r="BF246" s="29">
        <f>IF(N246="snížená",J246,0)</f>
        <v>0</v>
      </c>
      <c r="BG246" s="29">
        <f>IF(N246="zákl. přenesená",J246,0)</f>
        <v>0</v>
      </c>
      <c r="BH246" s="29">
        <f>IF(N246="sníž. přenesená",J246,0)</f>
        <v>0</v>
      </c>
      <c r="BI246" s="29">
        <f>IF(N246="nulová",J246,0)</f>
        <v>0</v>
      </c>
      <c r="BJ246" s="17" t="s">
        <v>8</v>
      </c>
      <c r="BK246" s="29">
        <f>ROUND(I246*H246,0)</f>
        <v>0</v>
      </c>
      <c r="BL246" s="17" t="s">
        <v>253</v>
      </c>
      <c r="BM246" s="28" t="s">
        <v>575</v>
      </c>
    </row>
    <row r="247" spans="2:65" s="1" customFormat="1" ht="24.2" customHeight="1" x14ac:dyDescent="0.2">
      <c r="B247" s="50"/>
      <c r="C247" s="169" t="s">
        <v>433</v>
      </c>
      <c r="D247" s="169" t="s">
        <v>643</v>
      </c>
      <c r="E247" s="170" t="s">
        <v>2427</v>
      </c>
      <c r="F247" s="171" t="s">
        <v>2428</v>
      </c>
      <c r="G247" s="172" t="s">
        <v>274</v>
      </c>
      <c r="H247" s="173">
        <v>19</v>
      </c>
      <c r="I247" s="34"/>
      <c r="J247" s="174">
        <f>ROUND(I247*H247,0)</f>
        <v>0</v>
      </c>
      <c r="K247" s="171" t="s">
        <v>1</v>
      </c>
      <c r="L247" s="175"/>
      <c r="M247" s="176" t="s">
        <v>1</v>
      </c>
      <c r="N247" s="177" t="s">
        <v>42</v>
      </c>
      <c r="P247" s="151">
        <f>O247*H247</f>
        <v>0</v>
      </c>
      <c r="Q247" s="151">
        <v>0</v>
      </c>
      <c r="R247" s="151">
        <f>Q247*H247</f>
        <v>0</v>
      </c>
      <c r="S247" s="151">
        <v>0</v>
      </c>
      <c r="T247" s="152">
        <f>S247*H247</f>
        <v>0</v>
      </c>
      <c r="AR247" s="28" t="s">
        <v>302</v>
      </c>
      <c r="AT247" s="28" t="s">
        <v>643</v>
      </c>
      <c r="AU247" s="28" t="s">
        <v>86</v>
      </c>
      <c r="AY247" s="17" t="s">
        <v>246</v>
      </c>
      <c r="BE247" s="29">
        <f>IF(N247="základní",J247,0)</f>
        <v>0</v>
      </c>
      <c r="BF247" s="29">
        <f>IF(N247="snížená",J247,0)</f>
        <v>0</v>
      </c>
      <c r="BG247" s="29">
        <f>IF(N247="zákl. přenesená",J247,0)</f>
        <v>0</v>
      </c>
      <c r="BH247" s="29">
        <f>IF(N247="sníž. přenesená",J247,0)</f>
        <v>0</v>
      </c>
      <c r="BI247" s="29">
        <f>IF(N247="nulová",J247,0)</f>
        <v>0</v>
      </c>
      <c r="BJ247" s="17" t="s">
        <v>8</v>
      </c>
      <c r="BK247" s="29">
        <f>ROUND(I247*H247,0)</f>
        <v>0</v>
      </c>
      <c r="BL247" s="17" t="s">
        <v>253</v>
      </c>
      <c r="BM247" s="28" t="s">
        <v>584</v>
      </c>
    </row>
    <row r="248" spans="2:65" s="12" customFormat="1" x14ac:dyDescent="0.2">
      <c r="B248" s="153"/>
      <c r="D248" s="154" t="s">
        <v>255</v>
      </c>
      <c r="E248" s="30" t="s">
        <v>1</v>
      </c>
      <c r="F248" s="155" t="s">
        <v>2429</v>
      </c>
      <c r="H248" s="156">
        <v>19</v>
      </c>
      <c r="L248" s="153"/>
      <c r="M248" s="157"/>
      <c r="T248" s="158"/>
      <c r="AT248" s="30" t="s">
        <v>255</v>
      </c>
      <c r="AU248" s="30" t="s">
        <v>86</v>
      </c>
      <c r="AV248" s="12" t="s">
        <v>86</v>
      </c>
      <c r="AW248" s="12" t="s">
        <v>33</v>
      </c>
      <c r="AX248" s="12" t="s">
        <v>77</v>
      </c>
      <c r="AY248" s="30" t="s">
        <v>246</v>
      </c>
    </row>
    <row r="249" spans="2:65" s="14" customFormat="1" x14ac:dyDescent="0.2">
      <c r="B249" s="164"/>
      <c r="D249" s="154" t="s">
        <v>255</v>
      </c>
      <c r="E249" s="33" t="s">
        <v>1</v>
      </c>
      <c r="F249" s="165" t="s">
        <v>301</v>
      </c>
      <c r="H249" s="166">
        <v>19</v>
      </c>
      <c r="L249" s="164"/>
      <c r="M249" s="167"/>
      <c r="T249" s="168"/>
      <c r="AT249" s="33" t="s">
        <v>255</v>
      </c>
      <c r="AU249" s="33" t="s">
        <v>86</v>
      </c>
      <c r="AV249" s="14" t="s">
        <v>253</v>
      </c>
      <c r="AW249" s="14" t="s">
        <v>33</v>
      </c>
      <c r="AX249" s="14" t="s">
        <v>8</v>
      </c>
      <c r="AY249" s="33" t="s">
        <v>246</v>
      </c>
    </row>
    <row r="250" spans="2:65" s="1" customFormat="1" ht="24.2" customHeight="1" x14ac:dyDescent="0.2">
      <c r="B250" s="50"/>
      <c r="C250" s="143" t="s">
        <v>446</v>
      </c>
      <c r="D250" s="143" t="s">
        <v>248</v>
      </c>
      <c r="E250" s="144" t="s">
        <v>2430</v>
      </c>
      <c r="F250" s="145" t="s">
        <v>2431</v>
      </c>
      <c r="G250" s="146" t="s">
        <v>274</v>
      </c>
      <c r="H250" s="147">
        <v>38.5</v>
      </c>
      <c r="I250" s="27"/>
      <c r="J250" s="148">
        <f>ROUND(I250*H250,0)</f>
        <v>0</v>
      </c>
      <c r="K250" s="145" t="s">
        <v>1</v>
      </c>
      <c r="L250" s="50"/>
      <c r="M250" s="149" t="s">
        <v>1</v>
      </c>
      <c r="N250" s="150" t="s">
        <v>42</v>
      </c>
      <c r="P250" s="151">
        <f>O250*H250</f>
        <v>0</v>
      </c>
      <c r="Q250" s="151">
        <v>0</v>
      </c>
      <c r="R250" s="151">
        <f>Q250*H250</f>
        <v>0</v>
      </c>
      <c r="S250" s="151">
        <v>0</v>
      </c>
      <c r="T250" s="152">
        <f>S250*H250</f>
        <v>0</v>
      </c>
      <c r="AR250" s="28" t="s">
        <v>253</v>
      </c>
      <c r="AT250" s="28" t="s">
        <v>248</v>
      </c>
      <c r="AU250" s="28" t="s">
        <v>86</v>
      </c>
      <c r="AY250" s="17" t="s">
        <v>246</v>
      </c>
      <c r="BE250" s="29">
        <f>IF(N250="základní",J250,0)</f>
        <v>0</v>
      </c>
      <c r="BF250" s="29">
        <f>IF(N250="snížená",J250,0)</f>
        <v>0</v>
      </c>
      <c r="BG250" s="29">
        <f>IF(N250="zákl. přenesená",J250,0)</f>
        <v>0</v>
      </c>
      <c r="BH250" s="29">
        <f>IF(N250="sníž. přenesená",J250,0)</f>
        <v>0</v>
      </c>
      <c r="BI250" s="29">
        <f>IF(N250="nulová",J250,0)</f>
        <v>0</v>
      </c>
      <c r="BJ250" s="17" t="s">
        <v>8</v>
      </c>
      <c r="BK250" s="29">
        <f>ROUND(I250*H250,0)</f>
        <v>0</v>
      </c>
      <c r="BL250" s="17" t="s">
        <v>253</v>
      </c>
      <c r="BM250" s="28" t="s">
        <v>594</v>
      </c>
    </row>
    <row r="251" spans="2:65" s="1" customFormat="1" ht="24.2" customHeight="1" x14ac:dyDescent="0.2">
      <c r="B251" s="50"/>
      <c r="C251" s="169" t="s">
        <v>452</v>
      </c>
      <c r="D251" s="169" t="s">
        <v>643</v>
      </c>
      <c r="E251" s="170" t="s">
        <v>2432</v>
      </c>
      <c r="F251" s="171" t="s">
        <v>2433</v>
      </c>
      <c r="G251" s="172" t="s">
        <v>274</v>
      </c>
      <c r="H251" s="173">
        <v>38.5</v>
      </c>
      <c r="I251" s="34"/>
      <c r="J251" s="174">
        <f>ROUND(I251*H251,0)</f>
        <v>0</v>
      </c>
      <c r="K251" s="171" t="s">
        <v>1</v>
      </c>
      <c r="L251" s="175"/>
      <c r="M251" s="176" t="s">
        <v>1</v>
      </c>
      <c r="N251" s="177" t="s">
        <v>42</v>
      </c>
      <c r="P251" s="151">
        <f>O251*H251</f>
        <v>0</v>
      </c>
      <c r="Q251" s="151">
        <v>0</v>
      </c>
      <c r="R251" s="151">
        <f>Q251*H251</f>
        <v>0</v>
      </c>
      <c r="S251" s="151">
        <v>0</v>
      </c>
      <c r="T251" s="152">
        <f>S251*H251</f>
        <v>0</v>
      </c>
      <c r="AR251" s="28" t="s">
        <v>302</v>
      </c>
      <c r="AT251" s="28" t="s">
        <v>643</v>
      </c>
      <c r="AU251" s="28" t="s">
        <v>86</v>
      </c>
      <c r="AY251" s="17" t="s">
        <v>246</v>
      </c>
      <c r="BE251" s="29">
        <f>IF(N251="základní",J251,0)</f>
        <v>0</v>
      </c>
      <c r="BF251" s="29">
        <f>IF(N251="snížená",J251,0)</f>
        <v>0</v>
      </c>
      <c r="BG251" s="29">
        <f>IF(N251="zákl. přenesená",J251,0)</f>
        <v>0</v>
      </c>
      <c r="BH251" s="29">
        <f>IF(N251="sníž. přenesená",J251,0)</f>
        <v>0</v>
      </c>
      <c r="BI251" s="29">
        <f>IF(N251="nulová",J251,0)</f>
        <v>0</v>
      </c>
      <c r="BJ251" s="17" t="s">
        <v>8</v>
      </c>
      <c r="BK251" s="29">
        <f>ROUND(I251*H251,0)</f>
        <v>0</v>
      </c>
      <c r="BL251" s="17" t="s">
        <v>253</v>
      </c>
      <c r="BM251" s="28" t="s">
        <v>602</v>
      </c>
    </row>
    <row r="252" spans="2:65" s="12" customFormat="1" x14ac:dyDescent="0.2">
      <c r="B252" s="153"/>
      <c r="D252" s="154" t="s">
        <v>255</v>
      </c>
      <c r="E252" s="30" t="s">
        <v>1</v>
      </c>
      <c r="F252" s="155" t="s">
        <v>2434</v>
      </c>
      <c r="H252" s="156">
        <v>38.5</v>
      </c>
      <c r="L252" s="153"/>
      <c r="M252" s="157"/>
      <c r="T252" s="158"/>
      <c r="AT252" s="30" t="s">
        <v>255</v>
      </c>
      <c r="AU252" s="30" t="s">
        <v>86</v>
      </c>
      <c r="AV252" s="12" t="s">
        <v>86</v>
      </c>
      <c r="AW252" s="12" t="s">
        <v>33</v>
      </c>
      <c r="AX252" s="12" t="s">
        <v>77</v>
      </c>
      <c r="AY252" s="30" t="s">
        <v>246</v>
      </c>
    </row>
    <row r="253" spans="2:65" s="14" customFormat="1" x14ac:dyDescent="0.2">
      <c r="B253" s="164"/>
      <c r="D253" s="154" t="s">
        <v>255</v>
      </c>
      <c r="E253" s="33" t="s">
        <v>1</v>
      </c>
      <c r="F253" s="165" t="s">
        <v>301</v>
      </c>
      <c r="H253" s="166">
        <v>38.5</v>
      </c>
      <c r="L253" s="164"/>
      <c r="M253" s="167"/>
      <c r="T253" s="168"/>
      <c r="AT253" s="33" t="s">
        <v>255</v>
      </c>
      <c r="AU253" s="33" t="s">
        <v>86</v>
      </c>
      <c r="AV253" s="14" t="s">
        <v>253</v>
      </c>
      <c r="AW253" s="14" t="s">
        <v>33</v>
      </c>
      <c r="AX253" s="14" t="s">
        <v>8</v>
      </c>
      <c r="AY253" s="33" t="s">
        <v>246</v>
      </c>
    </row>
    <row r="254" spans="2:65" s="1" customFormat="1" ht="24.2" customHeight="1" x14ac:dyDescent="0.2">
      <c r="B254" s="50"/>
      <c r="C254" s="143" t="s">
        <v>458</v>
      </c>
      <c r="D254" s="143" t="s">
        <v>248</v>
      </c>
      <c r="E254" s="144" t="s">
        <v>2435</v>
      </c>
      <c r="F254" s="145" t="s">
        <v>2436</v>
      </c>
      <c r="G254" s="146" t="s">
        <v>455</v>
      </c>
      <c r="H254" s="147">
        <v>2</v>
      </c>
      <c r="I254" s="27"/>
      <c r="J254" s="148">
        <f>ROUND(I254*H254,0)</f>
        <v>0</v>
      </c>
      <c r="K254" s="145" t="s">
        <v>1</v>
      </c>
      <c r="L254" s="50"/>
      <c r="M254" s="149" t="s">
        <v>1</v>
      </c>
      <c r="N254" s="150" t="s">
        <v>42</v>
      </c>
      <c r="P254" s="151">
        <f>O254*H254</f>
        <v>0</v>
      </c>
      <c r="Q254" s="151">
        <v>0</v>
      </c>
      <c r="R254" s="151">
        <f>Q254*H254</f>
        <v>0</v>
      </c>
      <c r="S254" s="151">
        <v>0</v>
      </c>
      <c r="T254" s="152">
        <f>S254*H254</f>
        <v>0</v>
      </c>
      <c r="AR254" s="28" t="s">
        <v>253</v>
      </c>
      <c r="AT254" s="28" t="s">
        <v>248</v>
      </c>
      <c r="AU254" s="28" t="s">
        <v>86</v>
      </c>
      <c r="AY254" s="17" t="s">
        <v>246</v>
      </c>
      <c r="BE254" s="29">
        <f>IF(N254="základní",J254,0)</f>
        <v>0</v>
      </c>
      <c r="BF254" s="29">
        <f>IF(N254="snížená",J254,0)</f>
        <v>0</v>
      </c>
      <c r="BG254" s="29">
        <f>IF(N254="zákl. přenesená",J254,0)</f>
        <v>0</v>
      </c>
      <c r="BH254" s="29">
        <f>IF(N254="sníž. přenesená",J254,0)</f>
        <v>0</v>
      </c>
      <c r="BI254" s="29">
        <f>IF(N254="nulová",J254,0)</f>
        <v>0</v>
      </c>
      <c r="BJ254" s="17" t="s">
        <v>8</v>
      </c>
      <c r="BK254" s="29">
        <f>ROUND(I254*H254,0)</f>
        <v>0</v>
      </c>
      <c r="BL254" s="17" t="s">
        <v>253</v>
      </c>
      <c r="BM254" s="28" t="s">
        <v>612</v>
      </c>
    </row>
    <row r="255" spans="2:65" s="1" customFormat="1" ht="24.2" customHeight="1" x14ac:dyDescent="0.2">
      <c r="B255" s="50"/>
      <c r="C255" s="169" t="s">
        <v>462</v>
      </c>
      <c r="D255" s="169" t="s">
        <v>643</v>
      </c>
      <c r="E255" s="170" t="s">
        <v>2437</v>
      </c>
      <c r="F255" s="171" t="s">
        <v>2438</v>
      </c>
      <c r="G255" s="172" t="s">
        <v>455</v>
      </c>
      <c r="H255" s="173">
        <v>1</v>
      </c>
      <c r="I255" s="34"/>
      <c r="J255" s="174">
        <f>ROUND(I255*H255,0)</f>
        <v>0</v>
      </c>
      <c r="K255" s="171" t="s">
        <v>1</v>
      </c>
      <c r="L255" s="175"/>
      <c r="M255" s="176" t="s">
        <v>1</v>
      </c>
      <c r="N255" s="177" t="s">
        <v>42</v>
      </c>
      <c r="P255" s="151">
        <f>O255*H255</f>
        <v>0</v>
      </c>
      <c r="Q255" s="151">
        <v>0</v>
      </c>
      <c r="R255" s="151">
        <f>Q255*H255</f>
        <v>0</v>
      </c>
      <c r="S255" s="151">
        <v>0</v>
      </c>
      <c r="T255" s="152">
        <f>S255*H255</f>
        <v>0</v>
      </c>
      <c r="AR255" s="28" t="s">
        <v>302</v>
      </c>
      <c r="AT255" s="28" t="s">
        <v>643</v>
      </c>
      <c r="AU255" s="28" t="s">
        <v>86</v>
      </c>
      <c r="AY255" s="17" t="s">
        <v>246</v>
      </c>
      <c r="BE255" s="29">
        <f>IF(N255="základní",J255,0)</f>
        <v>0</v>
      </c>
      <c r="BF255" s="29">
        <f>IF(N255="snížená",J255,0)</f>
        <v>0</v>
      </c>
      <c r="BG255" s="29">
        <f>IF(N255="zákl. přenesená",J255,0)</f>
        <v>0</v>
      </c>
      <c r="BH255" s="29">
        <f>IF(N255="sníž. přenesená",J255,0)</f>
        <v>0</v>
      </c>
      <c r="BI255" s="29">
        <f>IF(N255="nulová",J255,0)</f>
        <v>0</v>
      </c>
      <c r="BJ255" s="17" t="s">
        <v>8</v>
      </c>
      <c r="BK255" s="29">
        <f>ROUND(I255*H255,0)</f>
        <v>0</v>
      </c>
      <c r="BL255" s="17" t="s">
        <v>253</v>
      </c>
      <c r="BM255" s="28" t="s">
        <v>620</v>
      </c>
    </row>
    <row r="256" spans="2:65" s="12" customFormat="1" x14ac:dyDescent="0.2">
      <c r="B256" s="153"/>
      <c r="D256" s="154" t="s">
        <v>255</v>
      </c>
      <c r="E256" s="30" t="s">
        <v>1</v>
      </c>
      <c r="F256" s="155" t="s">
        <v>2439</v>
      </c>
      <c r="H256" s="156">
        <v>1</v>
      </c>
      <c r="L256" s="153"/>
      <c r="M256" s="157"/>
      <c r="T256" s="158"/>
      <c r="AT256" s="30" t="s">
        <v>255</v>
      </c>
      <c r="AU256" s="30" t="s">
        <v>86</v>
      </c>
      <c r="AV256" s="12" t="s">
        <v>86</v>
      </c>
      <c r="AW256" s="12" t="s">
        <v>33</v>
      </c>
      <c r="AX256" s="12" t="s">
        <v>77</v>
      </c>
      <c r="AY256" s="30" t="s">
        <v>246</v>
      </c>
    </row>
    <row r="257" spans="2:65" s="14" customFormat="1" x14ac:dyDescent="0.2">
      <c r="B257" s="164"/>
      <c r="D257" s="154" t="s">
        <v>255</v>
      </c>
      <c r="E257" s="33" t="s">
        <v>1</v>
      </c>
      <c r="F257" s="165" t="s">
        <v>301</v>
      </c>
      <c r="H257" s="166">
        <v>1</v>
      </c>
      <c r="L257" s="164"/>
      <c r="M257" s="167"/>
      <c r="T257" s="168"/>
      <c r="AT257" s="33" t="s">
        <v>255</v>
      </c>
      <c r="AU257" s="33" t="s">
        <v>86</v>
      </c>
      <c r="AV257" s="14" t="s">
        <v>253</v>
      </c>
      <c r="AW257" s="14" t="s">
        <v>33</v>
      </c>
      <c r="AX257" s="14" t="s">
        <v>8</v>
      </c>
      <c r="AY257" s="33" t="s">
        <v>246</v>
      </c>
    </row>
    <row r="258" spans="2:65" s="1" customFormat="1" ht="16.5" customHeight="1" x14ac:dyDescent="0.2">
      <c r="B258" s="50"/>
      <c r="C258" s="169" t="s">
        <v>466</v>
      </c>
      <c r="D258" s="169" t="s">
        <v>643</v>
      </c>
      <c r="E258" s="170" t="s">
        <v>2440</v>
      </c>
      <c r="F258" s="171" t="s">
        <v>2441</v>
      </c>
      <c r="G258" s="172" t="s">
        <v>455</v>
      </c>
      <c r="H258" s="173">
        <v>1</v>
      </c>
      <c r="I258" s="34"/>
      <c r="J258" s="174">
        <f>ROUND(I258*H258,0)</f>
        <v>0</v>
      </c>
      <c r="K258" s="171" t="s">
        <v>1</v>
      </c>
      <c r="L258" s="175"/>
      <c r="M258" s="176" t="s">
        <v>1</v>
      </c>
      <c r="N258" s="177" t="s">
        <v>42</v>
      </c>
      <c r="P258" s="151">
        <f>O258*H258</f>
        <v>0</v>
      </c>
      <c r="Q258" s="151">
        <v>0</v>
      </c>
      <c r="R258" s="151">
        <f>Q258*H258</f>
        <v>0</v>
      </c>
      <c r="S258" s="151">
        <v>0</v>
      </c>
      <c r="T258" s="152">
        <f>S258*H258</f>
        <v>0</v>
      </c>
      <c r="AR258" s="28" t="s">
        <v>302</v>
      </c>
      <c r="AT258" s="28" t="s">
        <v>643</v>
      </c>
      <c r="AU258" s="28" t="s">
        <v>86</v>
      </c>
      <c r="AY258" s="17" t="s">
        <v>246</v>
      </c>
      <c r="BE258" s="29">
        <f>IF(N258="základní",J258,0)</f>
        <v>0</v>
      </c>
      <c r="BF258" s="29">
        <f>IF(N258="snížená",J258,0)</f>
        <v>0</v>
      </c>
      <c r="BG258" s="29">
        <f>IF(N258="zákl. přenesená",J258,0)</f>
        <v>0</v>
      </c>
      <c r="BH258" s="29">
        <f>IF(N258="sníž. přenesená",J258,0)</f>
        <v>0</v>
      </c>
      <c r="BI258" s="29">
        <f>IF(N258="nulová",J258,0)</f>
        <v>0</v>
      </c>
      <c r="BJ258" s="17" t="s">
        <v>8</v>
      </c>
      <c r="BK258" s="29">
        <f>ROUND(I258*H258,0)</f>
        <v>0</v>
      </c>
      <c r="BL258" s="17" t="s">
        <v>253</v>
      </c>
      <c r="BM258" s="28" t="s">
        <v>628</v>
      </c>
    </row>
    <row r="259" spans="2:65" s="12" customFormat="1" x14ac:dyDescent="0.2">
      <c r="B259" s="153"/>
      <c r="D259" s="154" t="s">
        <v>255</v>
      </c>
      <c r="E259" s="30" t="s">
        <v>1</v>
      </c>
      <c r="F259" s="155" t="s">
        <v>2439</v>
      </c>
      <c r="H259" s="156">
        <v>1</v>
      </c>
      <c r="L259" s="153"/>
      <c r="M259" s="157"/>
      <c r="T259" s="158"/>
      <c r="AT259" s="30" t="s">
        <v>255</v>
      </c>
      <c r="AU259" s="30" t="s">
        <v>86</v>
      </c>
      <c r="AV259" s="12" t="s">
        <v>86</v>
      </c>
      <c r="AW259" s="12" t="s">
        <v>33</v>
      </c>
      <c r="AX259" s="12" t="s">
        <v>77</v>
      </c>
      <c r="AY259" s="30" t="s">
        <v>246</v>
      </c>
    </row>
    <row r="260" spans="2:65" s="14" customFormat="1" x14ac:dyDescent="0.2">
      <c r="B260" s="164"/>
      <c r="D260" s="154" t="s">
        <v>255</v>
      </c>
      <c r="E260" s="33" t="s">
        <v>1</v>
      </c>
      <c r="F260" s="165" t="s">
        <v>301</v>
      </c>
      <c r="H260" s="166">
        <v>1</v>
      </c>
      <c r="L260" s="164"/>
      <c r="M260" s="167"/>
      <c r="T260" s="168"/>
      <c r="AT260" s="33" t="s">
        <v>255</v>
      </c>
      <c r="AU260" s="33" t="s">
        <v>86</v>
      </c>
      <c r="AV260" s="14" t="s">
        <v>253</v>
      </c>
      <c r="AW260" s="14" t="s">
        <v>33</v>
      </c>
      <c r="AX260" s="14" t="s">
        <v>8</v>
      </c>
      <c r="AY260" s="33" t="s">
        <v>246</v>
      </c>
    </row>
    <row r="261" spans="2:65" s="1" customFormat="1" ht="24.2" customHeight="1" x14ac:dyDescent="0.2">
      <c r="B261" s="50"/>
      <c r="C261" s="143" t="s">
        <v>470</v>
      </c>
      <c r="D261" s="143" t="s">
        <v>248</v>
      </c>
      <c r="E261" s="144" t="s">
        <v>2442</v>
      </c>
      <c r="F261" s="145" t="s">
        <v>2443</v>
      </c>
      <c r="G261" s="146" t="s">
        <v>455</v>
      </c>
      <c r="H261" s="147">
        <v>3</v>
      </c>
      <c r="I261" s="27"/>
      <c r="J261" s="148">
        <f>ROUND(I261*H261,0)</f>
        <v>0</v>
      </c>
      <c r="K261" s="145" t="s">
        <v>1</v>
      </c>
      <c r="L261" s="50"/>
      <c r="M261" s="149" t="s">
        <v>1</v>
      </c>
      <c r="N261" s="150" t="s">
        <v>42</v>
      </c>
      <c r="P261" s="151">
        <f>O261*H261</f>
        <v>0</v>
      </c>
      <c r="Q261" s="151">
        <v>0</v>
      </c>
      <c r="R261" s="151">
        <f>Q261*H261</f>
        <v>0</v>
      </c>
      <c r="S261" s="151">
        <v>0</v>
      </c>
      <c r="T261" s="152">
        <f>S261*H261</f>
        <v>0</v>
      </c>
      <c r="AR261" s="28" t="s">
        <v>253</v>
      </c>
      <c r="AT261" s="28" t="s">
        <v>248</v>
      </c>
      <c r="AU261" s="28" t="s">
        <v>86</v>
      </c>
      <c r="AY261" s="17" t="s">
        <v>246</v>
      </c>
      <c r="BE261" s="29">
        <f>IF(N261="základní",J261,0)</f>
        <v>0</v>
      </c>
      <c r="BF261" s="29">
        <f>IF(N261="snížená",J261,0)</f>
        <v>0</v>
      </c>
      <c r="BG261" s="29">
        <f>IF(N261="zákl. přenesená",J261,0)</f>
        <v>0</v>
      </c>
      <c r="BH261" s="29">
        <f>IF(N261="sníž. přenesená",J261,0)</f>
        <v>0</v>
      </c>
      <c r="BI261" s="29">
        <f>IF(N261="nulová",J261,0)</f>
        <v>0</v>
      </c>
      <c r="BJ261" s="17" t="s">
        <v>8</v>
      </c>
      <c r="BK261" s="29">
        <f>ROUND(I261*H261,0)</f>
        <v>0</v>
      </c>
      <c r="BL261" s="17" t="s">
        <v>253</v>
      </c>
      <c r="BM261" s="28" t="s">
        <v>637</v>
      </c>
    </row>
    <row r="262" spans="2:65" s="1" customFormat="1" ht="16.5" customHeight="1" x14ac:dyDescent="0.2">
      <c r="B262" s="50"/>
      <c r="C262" s="169" t="s">
        <v>476</v>
      </c>
      <c r="D262" s="169" t="s">
        <v>643</v>
      </c>
      <c r="E262" s="170" t="s">
        <v>2444</v>
      </c>
      <c r="F262" s="171" t="s">
        <v>2445</v>
      </c>
      <c r="G262" s="172" t="s">
        <v>455</v>
      </c>
      <c r="H262" s="173">
        <v>1</v>
      </c>
      <c r="I262" s="34"/>
      <c r="J262" s="174">
        <f>ROUND(I262*H262,0)</f>
        <v>0</v>
      </c>
      <c r="K262" s="171" t="s">
        <v>1</v>
      </c>
      <c r="L262" s="175"/>
      <c r="M262" s="176" t="s">
        <v>1</v>
      </c>
      <c r="N262" s="177" t="s">
        <v>42</v>
      </c>
      <c r="P262" s="151">
        <f>O262*H262</f>
        <v>0</v>
      </c>
      <c r="Q262" s="151">
        <v>0</v>
      </c>
      <c r="R262" s="151">
        <f>Q262*H262</f>
        <v>0</v>
      </c>
      <c r="S262" s="151">
        <v>0</v>
      </c>
      <c r="T262" s="152">
        <f>S262*H262</f>
        <v>0</v>
      </c>
      <c r="AR262" s="28" t="s">
        <v>302</v>
      </c>
      <c r="AT262" s="28" t="s">
        <v>643</v>
      </c>
      <c r="AU262" s="28" t="s">
        <v>86</v>
      </c>
      <c r="AY262" s="17" t="s">
        <v>246</v>
      </c>
      <c r="BE262" s="29">
        <f>IF(N262="základní",J262,0)</f>
        <v>0</v>
      </c>
      <c r="BF262" s="29">
        <f>IF(N262="snížená",J262,0)</f>
        <v>0</v>
      </c>
      <c r="BG262" s="29">
        <f>IF(N262="zákl. přenesená",J262,0)</f>
        <v>0</v>
      </c>
      <c r="BH262" s="29">
        <f>IF(N262="sníž. přenesená",J262,0)</f>
        <v>0</v>
      </c>
      <c r="BI262" s="29">
        <f>IF(N262="nulová",J262,0)</f>
        <v>0</v>
      </c>
      <c r="BJ262" s="17" t="s">
        <v>8</v>
      </c>
      <c r="BK262" s="29">
        <f>ROUND(I262*H262,0)</f>
        <v>0</v>
      </c>
      <c r="BL262" s="17" t="s">
        <v>253</v>
      </c>
      <c r="BM262" s="28" t="s">
        <v>647</v>
      </c>
    </row>
    <row r="263" spans="2:65" s="12" customFormat="1" x14ac:dyDescent="0.2">
      <c r="B263" s="153"/>
      <c r="D263" s="154" t="s">
        <v>255</v>
      </c>
      <c r="E263" s="30" t="s">
        <v>1</v>
      </c>
      <c r="F263" s="155" t="s">
        <v>2446</v>
      </c>
      <c r="H263" s="156">
        <v>1</v>
      </c>
      <c r="L263" s="153"/>
      <c r="M263" s="157"/>
      <c r="T263" s="158"/>
      <c r="AT263" s="30" t="s">
        <v>255</v>
      </c>
      <c r="AU263" s="30" t="s">
        <v>86</v>
      </c>
      <c r="AV263" s="12" t="s">
        <v>86</v>
      </c>
      <c r="AW263" s="12" t="s">
        <v>33</v>
      </c>
      <c r="AX263" s="12" t="s">
        <v>77</v>
      </c>
      <c r="AY263" s="30" t="s">
        <v>246</v>
      </c>
    </row>
    <row r="264" spans="2:65" s="14" customFormat="1" x14ac:dyDescent="0.2">
      <c r="B264" s="164"/>
      <c r="D264" s="154" t="s">
        <v>255</v>
      </c>
      <c r="E264" s="33" t="s">
        <v>1</v>
      </c>
      <c r="F264" s="165" t="s">
        <v>301</v>
      </c>
      <c r="H264" s="166">
        <v>1</v>
      </c>
      <c r="L264" s="164"/>
      <c r="M264" s="167"/>
      <c r="T264" s="168"/>
      <c r="AT264" s="33" t="s">
        <v>255</v>
      </c>
      <c r="AU264" s="33" t="s">
        <v>86</v>
      </c>
      <c r="AV264" s="14" t="s">
        <v>253</v>
      </c>
      <c r="AW264" s="14" t="s">
        <v>33</v>
      </c>
      <c r="AX264" s="14" t="s">
        <v>8</v>
      </c>
      <c r="AY264" s="33" t="s">
        <v>246</v>
      </c>
    </row>
    <row r="265" spans="2:65" s="1" customFormat="1" ht="16.5" customHeight="1" x14ac:dyDescent="0.2">
      <c r="B265" s="50"/>
      <c r="C265" s="169" t="s">
        <v>481</v>
      </c>
      <c r="D265" s="169" t="s">
        <v>643</v>
      </c>
      <c r="E265" s="170" t="s">
        <v>2447</v>
      </c>
      <c r="F265" s="171" t="s">
        <v>2448</v>
      </c>
      <c r="G265" s="172" t="s">
        <v>455</v>
      </c>
      <c r="H265" s="173">
        <v>2</v>
      </c>
      <c r="I265" s="34"/>
      <c r="J265" s="174">
        <f>ROUND(I265*H265,0)</f>
        <v>0</v>
      </c>
      <c r="K265" s="171" t="s">
        <v>1</v>
      </c>
      <c r="L265" s="175"/>
      <c r="M265" s="176" t="s">
        <v>1</v>
      </c>
      <c r="N265" s="177" t="s">
        <v>42</v>
      </c>
      <c r="P265" s="151">
        <f>O265*H265</f>
        <v>0</v>
      </c>
      <c r="Q265" s="151">
        <v>0</v>
      </c>
      <c r="R265" s="151">
        <f>Q265*H265</f>
        <v>0</v>
      </c>
      <c r="S265" s="151">
        <v>0</v>
      </c>
      <c r="T265" s="152">
        <f>S265*H265</f>
        <v>0</v>
      </c>
      <c r="AR265" s="28" t="s">
        <v>302</v>
      </c>
      <c r="AT265" s="28" t="s">
        <v>643</v>
      </c>
      <c r="AU265" s="28" t="s">
        <v>86</v>
      </c>
      <c r="AY265" s="17" t="s">
        <v>246</v>
      </c>
      <c r="BE265" s="29">
        <f>IF(N265="základní",J265,0)</f>
        <v>0</v>
      </c>
      <c r="BF265" s="29">
        <f>IF(N265="snížená",J265,0)</f>
        <v>0</v>
      </c>
      <c r="BG265" s="29">
        <f>IF(N265="zákl. přenesená",J265,0)</f>
        <v>0</v>
      </c>
      <c r="BH265" s="29">
        <f>IF(N265="sníž. přenesená",J265,0)</f>
        <v>0</v>
      </c>
      <c r="BI265" s="29">
        <f>IF(N265="nulová",J265,0)</f>
        <v>0</v>
      </c>
      <c r="BJ265" s="17" t="s">
        <v>8</v>
      </c>
      <c r="BK265" s="29">
        <f>ROUND(I265*H265,0)</f>
        <v>0</v>
      </c>
      <c r="BL265" s="17" t="s">
        <v>253</v>
      </c>
      <c r="BM265" s="28" t="s">
        <v>658</v>
      </c>
    </row>
    <row r="266" spans="2:65" s="12" customFormat="1" x14ac:dyDescent="0.2">
      <c r="B266" s="153"/>
      <c r="D266" s="154" t="s">
        <v>255</v>
      </c>
      <c r="E266" s="30" t="s">
        <v>1</v>
      </c>
      <c r="F266" s="155" t="s">
        <v>2449</v>
      </c>
      <c r="H266" s="156">
        <v>2</v>
      </c>
      <c r="L266" s="153"/>
      <c r="M266" s="157"/>
      <c r="T266" s="158"/>
      <c r="AT266" s="30" t="s">
        <v>255</v>
      </c>
      <c r="AU266" s="30" t="s">
        <v>86</v>
      </c>
      <c r="AV266" s="12" t="s">
        <v>86</v>
      </c>
      <c r="AW266" s="12" t="s">
        <v>33</v>
      </c>
      <c r="AX266" s="12" t="s">
        <v>77</v>
      </c>
      <c r="AY266" s="30" t="s">
        <v>246</v>
      </c>
    </row>
    <row r="267" spans="2:65" s="14" customFormat="1" x14ac:dyDescent="0.2">
      <c r="B267" s="164"/>
      <c r="D267" s="154" t="s">
        <v>255</v>
      </c>
      <c r="E267" s="33" t="s">
        <v>1</v>
      </c>
      <c r="F267" s="165" t="s">
        <v>301</v>
      </c>
      <c r="H267" s="166">
        <v>2</v>
      </c>
      <c r="L267" s="164"/>
      <c r="M267" s="167"/>
      <c r="T267" s="168"/>
      <c r="AT267" s="33" t="s">
        <v>255</v>
      </c>
      <c r="AU267" s="33" t="s">
        <v>86</v>
      </c>
      <c r="AV267" s="14" t="s">
        <v>253</v>
      </c>
      <c r="AW267" s="14" t="s">
        <v>33</v>
      </c>
      <c r="AX267" s="14" t="s">
        <v>8</v>
      </c>
      <c r="AY267" s="33" t="s">
        <v>246</v>
      </c>
    </row>
    <row r="268" spans="2:65" s="1" customFormat="1" ht="24.2" customHeight="1" x14ac:dyDescent="0.2">
      <c r="B268" s="50"/>
      <c r="C268" s="143" t="s">
        <v>487</v>
      </c>
      <c r="D268" s="143" t="s">
        <v>248</v>
      </c>
      <c r="E268" s="144" t="s">
        <v>2450</v>
      </c>
      <c r="F268" s="145" t="s">
        <v>2451</v>
      </c>
      <c r="G268" s="146" t="s">
        <v>455</v>
      </c>
      <c r="H268" s="147">
        <v>7</v>
      </c>
      <c r="I268" s="27"/>
      <c r="J268" s="148">
        <f>ROUND(I268*H268,0)</f>
        <v>0</v>
      </c>
      <c r="K268" s="145" t="s">
        <v>1</v>
      </c>
      <c r="L268" s="50"/>
      <c r="M268" s="149" t="s">
        <v>1</v>
      </c>
      <c r="N268" s="150" t="s">
        <v>42</v>
      </c>
      <c r="P268" s="151">
        <f>O268*H268</f>
        <v>0</v>
      </c>
      <c r="Q268" s="151">
        <v>0</v>
      </c>
      <c r="R268" s="151">
        <f>Q268*H268</f>
        <v>0</v>
      </c>
      <c r="S268" s="151">
        <v>0</v>
      </c>
      <c r="T268" s="152">
        <f>S268*H268</f>
        <v>0</v>
      </c>
      <c r="AR268" s="28" t="s">
        <v>253</v>
      </c>
      <c r="AT268" s="28" t="s">
        <v>248</v>
      </c>
      <c r="AU268" s="28" t="s">
        <v>86</v>
      </c>
      <c r="AY268" s="17" t="s">
        <v>246</v>
      </c>
      <c r="BE268" s="29">
        <f>IF(N268="základní",J268,0)</f>
        <v>0</v>
      </c>
      <c r="BF268" s="29">
        <f>IF(N268="snížená",J268,0)</f>
        <v>0</v>
      </c>
      <c r="BG268" s="29">
        <f>IF(N268="zákl. přenesená",J268,0)</f>
        <v>0</v>
      </c>
      <c r="BH268" s="29">
        <f>IF(N268="sníž. přenesená",J268,0)</f>
        <v>0</v>
      </c>
      <c r="BI268" s="29">
        <f>IF(N268="nulová",J268,0)</f>
        <v>0</v>
      </c>
      <c r="BJ268" s="17" t="s">
        <v>8</v>
      </c>
      <c r="BK268" s="29">
        <f>ROUND(I268*H268,0)</f>
        <v>0</v>
      </c>
      <c r="BL268" s="17" t="s">
        <v>253</v>
      </c>
      <c r="BM268" s="28" t="s">
        <v>668</v>
      </c>
    </row>
    <row r="269" spans="2:65" s="1" customFormat="1" ht="16.5" customHeight="1" x14ac:dyDescent="0.2">
      <c r="B269" s="50"/>
      <c r="C269" s="169" t="s">
        <v>492</v>
      </c>
      <c r="D269" s="169" t="s">
        <v>643</v>
      </c>
      <c r="E269" s="170" t="s">
        <v>2452</v>
      </c>
      <c r="F269" s="171" t="s">
        <v>2453</v>
      </c>
      <c r="G269" s="172" t="s">
        <v>455</v>
      </c>
      <c r="H269" s="173">
        <v>7</v>
      </c>
      <c r="I269" s="34"/>
      <c r="J269" s="174">
        <f>ROUND(I269*H269,0)</f>
        <v>0</v>
      </c>
      <c r="K269" s="171" t="s">
        <v>1</v>
      </c>
      <c r="L269" s="175"/>
      <c r="M269" s="176" t="s">
        <v>1</v>
      </c>
      <c r="N269" s="177" t="s">
        <v>42</v>
      </c>
      <c r="P269" s="151">
        <f>O269*H269</f>
        <v>0</v>
      </c>
      <c r="Q269" s="151">
        <v>0</v>
      </c>
      <c r="R269" s="151">
        <f>Q269*H269</f>
        <v>0</v>
      </c>
      <c r="S269" s="151">
        <v>0</v>
      </c>
      <c r="T269" s="152">
        <f>S269*H269</f>
        <v>0</v>
      </c>
      <c r="AR269" s="28" t="s">
        <v>302</v>
      </c>
      <c r="AT269" s="28" t="s">
        <v>643</v>
      </c>
      <c r="AU269" s="28" t="s">
        <v>86</v>
      </c>
      <c r="AY269" s="17" t="s">
        <v>246</v>
      </c>
      <c r="BE269" s="29">
        <f>IF(N269="základní",J269,0)</f>
        <v>0</v>
      </c>
      <c r="BF269" s="29">
        <f>IF(N269="snížená",J269,0)</f>
        <v>0</v>
      </c>
      <c r="BG269" s="29">
        <f>IF(N269="zákl. přenesená",J269,0)</f>
        <v>0</v>
      </c>
      <c r="BH269" s="29">
        <f>IF(N269="sníž. přenesená",J269,0)</f>
        <v>0</v>
      </c>
      <c r="BI269" s="29">
        <f>IF(N269="nulová",J269,0)</f>
        <v>0</v>
      </c>
      <c r="BJ269" s="17" t="s">
        <v>8</v>
      </c>
      <c r="BK269" s="29">
        <f>ROUND(I269*H269,0)</f>
        <v>0</v>
      </c>
      <c r="BL269" s="17" t="s">
        <v>253</v>
      </c>
      <c r="BM269" s="28" t="s">
        <v>682</v>
      </c>
    </row>
    <row r="270" spans="2:65" s="12" customFormat="1" x14ac:dyDescent="0.2">
      <c r="B270" s="153"/>
      <c r="D270" s="154" t="s">
        <v>255</v>
      </c>
      <c r="E270" s="30" t="s">
        <v>1</v>
      </c>
      <c r="F270" s="155" t="s">
        <v>2454</v>
      </c>
      <c r="H270" s="156">
        <v>7</v>
      </c>
      <c r="L270" s="153"/>
      <c r="M270" s="157"/>
      <c r="T270" s="158"/>
      <c r="AT270" s="30" t="s">
        <v>255</v>
      </c>
      <c r="AU270" s="30" t="s">
        <v>86</v>
      </c>
      <c r="AV270" s="12" t="s">
        <v>86</v>
      </c>
      <c r="AW270" s="12" t="s">
        <v>33</v>
      </c>
      <c r="AX270" s="12" t="s">
        <v>77</v>
      </c>
      <c r="AY270" s="30" t="s">
        <v>246</v>
      </c>
    </row>
    <row r="271" spans="2:65" s="14" customFormat="1" x14ac:dyDescent="0.2">
      <c r="B271" s="164"/>
      <c r="D271" s="154" t="s">
        <v>255</v>
      </c>
      <c r="E271" s="33" t="s">
        <v>1</v>
      </c>
      <c r="F271" s="165" t="s">
        <v>301</v>
      </c>
      <c r="H271" s="166">
        <v>7</v>
      </c>
      <c r="L271" s="164"/>
      <c r="M271" s="167"/>
      <c r="T271" s="168"/>
      <c r="AT271" s="33" t="s">
        <v>255</v>
      </c>
      <c r="AU271" s="33" t="s">
        <v>86</v>
      </c>
      <c r="AV271" s="14" t="s">
        <v>253</v>
      </c>
      <c r="AW271" s="14" t="s">
        <v>33</v>
      </c>
      <c r="AX271" s="14" t="s">
        <v>8</v>
      </c>
      <c r="AY271" s="33" t="s">
        <v>246</v>
      </c>
    </row>
    <row r="272" spans="2:65" s="1" customFormat="1" ht="24.2" customHeight="1" x14ac:dyDescent="0.2">
      <c r="B272" s="50"/>
      <c r="C272" s="143" t="s">
        <v>496</v>
      </c>
      <c r="D272" s="143" t="s">
        <v>248</v>
      </c>
      <c r="E272" s="144" t="s">
        <v>2455</v>
      </c>
      <c r="F272" s="145" t="s">
        <v>2456</v>
      </c>
      <c r="G272" s="146" t="s">
        <v>455</v>
      </c>
      <c r="H272" s="147">
        <v>3</v>
      </c>
      <c r="I272" s="27"/>
      <c r="J272" s="148">
        <f>ROUND(I272*H272,0)</f>
        <v>0</v>
      </c>
      <c r="K272" s="145" t="s">
        <v>1</v>
      </c>
      <c r="L272" s="50"/>
      <c r="M272" s="149" t="s">
        <v>1</v>
      </c>
      <c r="N272" s="150" t="s">
        <v>42</v>
      </c>
      <c r="P272" s="151">
        <f>O272*H272</f>
        <v>0</v>
      </c>
      <c r="Q272" s="151">
        <v>0</v>
      </c>
      <c r="R272" s="151">
        <f>Q272*H272</f>
        <v>0</v>
      </c>
      <c r="S272" s="151">
        <v>0</v>
      </c>
      <c r="T272" s="152">
        <f>S272*H272</f>
        <v>0</v>
      </c>
      <c r="AR272" s="28" t="s">
        <v>253</v>
      </c>
      <c r="AT272" s="28" t="s">
        <v>248</v>
      </c>
      <c r="AU272" s="28" t="s">
        <v>86</v>
      </c>
      <c r="AY272" s="17" t="s">
        <v>246</v>
      </c>
      <c r="BE272" s="29">
        <f>IF(N272="základní",J272,0)</f>
        <v>0</v>
      </c>
      <c r="BF272" s="29">
        <f>IF(N272="snížená",J272,0)</f>
        <v>0</v>
      </c>
      <c r="BG272" s="29">
        <f>IF(N272="zákl. přenesená",J272,0)</f>
        <v>0</v>
      </c>
      <c r="BH272" s="29">
        <f>IF(N272="sníž. přenesená",J272,0)</f>
        <v>0</v>
      </c>
      <c r="BI272" s="29">
        <f>IF(N272="nulová",J272,0)</f>
        <v>0</v>
      </c>
      <c r="BJ272" s="17" t="s">
        <v>8</v>
      </c>
      <c r="BK272" s="29">
        <f>ROUND(I272*H272,0)</f>
        <v>0</v>
      </c>
      <c r="BL272" s="17" t="s">
        <v>253</v>
      </c>
      <c r="BM272" s="28" t="s">
        <v>694</v>
      </c>
    </row>
    <row r="273" spans="2:65" s="1" customFormat="1" ht="24.2" customHeight="1" x14ac:dyDescent="0.2">
      <c r="B273" s="50"/>
      <c r="C273" s="169" t="s">
        <v>501</v>
      </c>
      <c r="D273" s="169" t="s">
        <v>643</v>
      </c>
      <c r="E273" s="170" t="s">
        <v>2457</v>
      </c>
      <c r="F273" s="171" t="s">
        <v>2458</v>
      </c>
      <c r="G273" s="172" t="s">
        <v>455</v>
      </c>
      <c r="H273" s="173">
        <v>3</v>
      </c>
      <c r="I273" s="34"/>
      <c r="J273" s="174">
        <f>ROUND(I273*H273,0)</f>
        <v>0</v>
      </c>
      <c r="K273" s="171" t="s">
        <v>1</v>
      </c>
      <c r="L273" s="175"/>
      <c r="M273" s="176" t="s">
        <v>1</v>
      </c>
      <c r="N273" s="177" t="s">
        <v>42</v>
      </c>
      <c r="P273" s="151">
        <f>O273*H273</f>
        <v>0</v>
      </c>
      <c r="Q273" s="151">
        <v>0</v>
      </c>
      <c r="R273" s="151">
        <f>Q273*H273</f>
        <v>0</v>
      </c>
      <c r="S273" s="151">
        <v>0</v>
      </c>
      <c r="T273" s="152">
        <f>S273*H273</f>
        <v>0</v>
      </c>
      <c r="AR273" s="28" t="s">
        <v>302</v>
      </c>
      <c r="AT273" s="28" t="s">
        <v>643</v>
      </c>
      <c r="AU273" s="28" t="s">
        <v>86</v>
      </c>
      <c r="AY273" s="17" t="s">
        <v>246</v>
      </c>
      <c r="BE273" s="29">
        <f>IF(N273="základní",J273,0)</f>
        <v>0</v>
      </c>
      <c r="BF273" s="29">
        <f>IF(N273="snížená",J273,0)</f>
        <v>0</v>
      </c>
      <c r="BG273" s="29">
        <f>IF(N273="zákl. přenesená",J273,0)</f>
        <v>0</v>
      </c>
      <c r="BH273" s="29">
        <f>IF(N273="sníž. přenesená",J273,0)</f>
        <v>0</v>
      </c>
      <c r="BI273" s="29">
        <f>IF(N273="nulová",J273,0)</f>
        <v>0</v>
      </c>
      <c r="BJ273" s="17" t="s">
        <v>8</v>
      </c>
      <c r="BK273" s="29">
        <f>ROUND(I273*H273,0)</f>
        <v>0</v>
      </c>
      <c r="BL273" s="17" t="s">
        <v>253</v>
      </c>
      <c r="BM273" s="28" t="s">
        <v>717</v>
      </c>
    </row>
    <row r="274" spans="2:65" s="12" customFormat="1" x14ac:dyDescent="0.2">
      <c r="B274" s="153"/>
      <c r="D274" s="154" t="s">
        <v>255</v>
      </c>
      <c r="E274" s="30" t="s">
        <v>1</v>
      </c>
      <c r="F274" s="155" t="s">
        <v>2459</v>
      </c>
      <c r="H274" s="156">
        <v>3</v>
      </c>
      <c r="L274" s="153"/>
      <c r="M274" s="157"/>
      <c r="T274" s="158"/>
      <c r="AT274" s="30" t="s">
        <v>255</v>
      </c>
      <c r="AU274" s="30" t="s">
        <v>86</v>
      </c>
      <c r="AV274" s="12" t="s">
        <v>86</v>
      </c>
      <c r="AW274" s="12" t="s">
        <v>33</v>
      </c>
      <c r="AX274" s="12" t="s">
        <v>77</v>
      </c>
      <c r="AY274" s="30" t="s">
        <v>246</v>
      </c>
    </row>
    <row r="275" spans="2:65" s="14" customFormat="1" x14ac:dyDescent="0.2">
      <c r="B275" s="164"/>
      <c r="D275" s="154" t="s">
        <v>255</v>
      </c>
      <c r="E275" s="33" t="s">
        <v>1</v>
      </c>
      <c r="F275" s="165" t="s">
        <v>301</v>
      </c>
      <c r="H275" s="166">
        <v>3</v>
      </c>
      <c r="L275" s="164"/>
      <c r="M275" s="167"/>
      <c r="T275" s="168"/>
      <c r="AT275" s="33" t="s">
        <v>255</v>
      </c>
      <c r="AU275" s="33" t="s">
        <v>86</v>
      </c>
      <c r="AV275" s="14" t="s">
        <v>253</v>
      </c>
      <c r="AW275" s="14" t="s">
        <v>33</v>
      </c>
      <c r="AX275" s="14" t="s">
        <v>8</v>
      </c>
      <c r="AY275" s="33" t="s">
        <v>246</v>
      </c>
    </row>
    <row r="276" spans="2:65" s="1" customFormat="1" ht="37.9" customHeight="1" x14ac:dyDescent="0.2">
      <c r="B276" s="50"/>
      <c r="C276" s="143" t="s">
        <v>506</v>
      </c>
      <c r="D276" s="143" t="s">
        <v>248</v>
      </c>
      <c r="E276" s="144" t="s">
        <v>2460</v>
      </c>
      <c r="F276" s="145" t="s">
        <v>2461</v>
      </c>
      <c r="G276" s="146" t="s">
        <v>455</v>
      </c>
      <c r="H276" s="147">
        <v>3</v>
      </c>
      <c r="I276" s="27"/>
      <c r="J276" s="148">
        <f>ROUND(I276*H276,0)</f>
        <v>0</v>
      </c>
      <c r="K276" s="145" t="s">
        <v>1</v>
      </c>
      <c r="L276" s="50"/>
      <c r="M276" s="149" t="s">
        <v>1</v>
      </c>
      <c r="N276" s="150" t="s">
        <v>42</v>
      </c>
      <c r="P276" s="151">
        <f>O276*H276</f>
        <v>0</v>
      </c>
      <c r="Q276" s="151">
        <v>0</v>
      </c>
      <c r="R276" s="151">
        <f>Q276*H276</f>
        <v>0</v>
      </c>
      <c r="S276" s="151">
        <v>0</v>
      </c>
      <c r="T276" s="152">
        <f>S276*H276</f>
        <v>0</v>
      </c>
      <c r="AR276" s="28" t="s">
        <v>253</v>
      </c>
      <c r="AT276" s="28" t="s">
        <v>248</v>
      </c>
      <c r="AU276" s="28" t="s">
        <v>86</v>
      </c>
      <c r="AY276" s="17" t="s">
        <v>246</v>
      </c>
      <c r="BE276" s="29">
        <f>IF(N276="základní",J276,0)</f>
        <v>0</v>
      </c>
      <c r="BF276" s="29">
        <f>IF(N276="snížená",J276,0)</f>
        <v>0</v>
      </c>
      <c r="BG276" s="29">
        <f>IF(N276="zákl. přenesená",J276,0)</f>
        <v>0</v>
      </c>
      <c r="BH276" s="29">
        <f>IF(N276="sníž. přenesená",J276,0)</f>
        <v>0</v>
      </c>
      <c r="BI276" s="29">
        <f>IF(N276="nulová",J276,0)</f>
        <v>0</v>
      </c>
      <c r="BJ276" s="17" t="s">
        <v>8</v>
      </c>
      <c r="BK276" s="29">
        <f>ROUND(I276*H276,0)</f>
        <v>0</v>
      </c>
      <c r="BL276" s="17" t="s">
        <v>253</v>
      </c>
      <c r="BM276" s="28" t="s">
        <v>731</v>
      </c>
    </row>
    <row r="277" spans="2:65" s="1" customFormat="1" ht="62.65" customHeight="1" x14ac:dyDescent="0.2">
      <c r="B277" s="50"/>
      <c r="C277" s="169" t="s">
        <v>512</v>
      </c>
      <c r="D277" s="169" t="s">
        <v>643</v>
      </c>
      <c r="E277" s="170" t="s">
        <v>2462</v>
      </c>
      <c r="F277" s="171" t="s">
        <v>2463</v>
      </c>
      <c r="G277" s="172" t="s">
        <v>455</v>
      </c>
      <c r="H277" s="173">
        <v>3</v>
      </c>
      <c r="I277" s="34"/>
      <c r="J277" s="174">
        <f>ROUND(I277*H277,0)</f>
        <v>0</v>
      </c>
      <c r="K277" s="171" t="s">
        <v>1</v>
      </c>
      <c r="L277" s="175"/>
      <c r="M277" s="176" t="s">
        <v>1</v>
      </c>
      <c r="N277" s="177" t="s">
        <v>42</v>
      </c>
      <c r="P277" s="151">
        <f>O277*H277</f>
        <v>0</v>
      </c>
      <c r="Q277" s="151">
        <v>0</v>
      </c>
      <c r="R277" s="151">
        <f>Q277*H277</f>
        <v>0</v>
      </c>
      <c r="S277" s="151">
        <v>0</v>
      </c>
      <c r="T277" s="152">
        <f>S277*H277</f>
        <v>0</v>
      </c>
      <c r="AR277" s="28" t="s">
        <v>302</v>
      </c>
      <c r="AT277" s="28" t="s">
        <v>643</v>
      </c>
      <c r="AU277" s="28" t="s">
        <v>86</v>
      </c>
      <c r="AY277" s="17" t="s">
        <v>246</v>
      </c>
      <c r="BE277" s="29">
        <f>IF(N277="základní",J277,0)</f>
        <v>0</v>
      </c>
      <c r="BF277" s="29">
        <f>IF(N277="snížená",J277,0)</f>
        <v>0</v>
      </c>
      <c r="BG277" s="29">
        <f>IF(N277="zákl. přenesená",J277,0)</f>
        <v>0</v>
      </c>
      <c r="BH277" s="29">
        <f>IF(N277="sníž. přenesená",J277,0)</f>
        <v>0</v>
      </c>
      <c r="BI277" s="29">
        <f>IF(N277="nulová",J277,0)</f>
        <v>0</v>
      </c>
      <c r="BJ277" s="17" t="s">
        <v>8</v>
      </c>
      <c r="BK277" s="29">
        <f>ROUND(I277*H277,0)</f>
        <v>0</v>
      </c>
      <c r="BL277" s="17" t="s">
        <v>253</v>
      </c>
      <c r="BM277" s="28" t="s">
        <v>751</v>
      </c>
    </row>
    <row r="278" spans="2:65" s="1" customFormat="1" ht="33" customHeight="1" x14ac:dyDescent="0.2">
      <c r="B278" s="50"/>
      <c r="C278" s="143" t="s">
        <v>518</v>
      </c>
      <c r="D278" s="143" t="s">
        <v>248</v>
      </c>
      <c r="E278" s="144" t="s">
        <v>2464</v>
      </c>
      <c r="F278" s="145" t="s">
        <v>2465</v>
      </c>
      <c r="G278" s="146" t="s">
        <v>455</v>
      </c>
      <c r="H278" s="147">
        <v>1</v>
      </c>
      <c r="I278" s="27"/>
      <c r="J278" s="148">
        <f>ROUND(I278*H278,0)</f>
        <v>0</v>
      </c>
      <c r="K278" s="145" t="s">
        <v>1</v>
      </c>
      <c r="L278" s="50"/>
      <c r="M278" s="149" t="s">
        <v>1</v>
      </c>
      <c r="N278" s="150" t="s">
        <v>42</v>
      </c>
      <c r="P278" s="151">
        <f>O278*H278</f>
        <v>0</v>
      </c>
      <c r="Q278" s="151">
        <v>0</v>
      </c>
      <c r="R278" s="151">
        <f>Q278*H278</f>
        <v>0</v>
      </c>
      <c r="S278" s="151">
        <v>0</v>
      </c>
      <c r="T278" s="152">
        <f>S278*H278</f>
        <v>0</v>
      </c>
      <c r="AR278" s="28" t="s">
        <v>253</v>
      </c>
      <c r="AT278" s="28" t="s">
        <v>248</v>
      </c>
      <c r="AU278" s="28" t="s">
        <v>86</v>
      </c>
      <c r="AY278" s="17" t="s">
        <v>246</v>
      </c>
      <c r="BE278" s="29">
        <f>IF(N278="základní",J278,0)</f>
        <v>0</v>
      </c>
      <c r="BF278" s="29">
        <f>IF(N278="snížená",J278,0)</f>
        <v>0</v>
      </c>
      <c r="BG278" s="29">
        <f>IF(N278="zákl. přenesená",J278,0)</f>
        <v>0</v>
      </c>
      <c r="BH278" s="29">
        <f>IF(N278="sníž. přenesená",J278,0)</f>
        <v>0</v>
      </c>
      <c r="BI278" s="29">
        <f>IF(N278="nulová",J278,0)</f>
        <v>0</v>
      </c>
      <c r="BJ278" s="17" t="s">
        <v>8</v>
      </c>
      <c r="BK278" s="29">
        <f>ROUND(I278*H278,0)</f>
        <v>0</v>
      </c>
      <c r="BL278" s="17" t="s">
        <v>253</v>
      </c>
      <c r="BM278" s="28" t="s">
        <v>761</v>
      </c>
    </row>
    <row r="279" spans="2:65" s="1" customFormat="1" ht="16.5" customHeight="1" x14ac:dyDescent="0.2">
      <c r="B279" s="50"/>
      <c r="C279" s="169" t="s">
        <v>522</v>
      </c>
      <c r="D279" s="169" t="s">
        <v>643</v>
      </c>
      <c r="E279" s="170" t="s">
        <v>2466</v>
      </c>
      <c r="F279" s="171" t="s">
        <v>2467</v>
      </c>
      <c r="G279" s="172" t="s">
        <v>455</v>
      </c>
      <c r="H279" s="173">
        <v>1</v>
      </c>
      <c r="I279" s="34"/>
      <c r="J279" s="174">
        <f>ROUND(I279*H279,0)</f>
        <v>0</v>
      </c>
      <c r="K279" s="171" t="s">
        <v>1</v>
      </c>
      <c r="L279" s="175"/>
      <c r="M279" s="176" t="s">
        <v>1</v>
      </c>
      <c r="N279" s="177" t="s">
        <v>42</v>
      </c>
      <c r="P279" s="151">
        <f>O279*H279</f>
        <v>0</v>
      </c>
      <c r="Q279" s="151">
        <v>0</v>
      </c>
      <c r="R279" s="151">
        <f>Q279*H279</f>
        <v>0</v>
      </c>
      <c r="S279" s="151">
        <v>0</v>
      </c>
      <c r="T279" s="152">
        <f>S279*H279</f>
        <v>0</v>
      </c>
      <c r="AR279" s="28" t="s">
        <v>302</v>
      </c>
      <c r="AT279" s="28" t="s">
        <v>643</v>
      </c>
      <c r="AU279" s="28" t="s">
        <v>86</v>
      </c>
      <c r="AY279" s="17" t="s">
        <v>246</v>
      </c>
      <c r="BE279" s="29">
        <f>IF(N279="základní",J279,0)</f>
        <v>0</v>
      </c>
      <c r="BF279" s="29">
        <f>IF(N279="snížená",J279,0)</f>
        <v>0</v>
      </c>
      <c r="BG279" s="29">
        <f>IF(N279="zákl. přenesená",J279,0)</f>
        <v>0</v>
      </c>
      <c r="BH279" s="29">
        <f>IF(N279="sníž. přenesená",J279,0)</f>
        <v>0</v>
      </c>
      <c r="BI279" s="29">
        <f>IF(N279="nulová",J279,0)</f>
        <v>0</v>
      </c>
      <c r="BJ279" s="17" t="s">
        <v>8</v>
      </c>
      <c r="BK279" s="29">
        <f>ROUND(I279*H279,0)</f>
        <v>0</v>
      </c>
      <c r="BL279" s="17" t="s">
        <v>253</v>
      </c>
      <c r="BM279" s="28" t="s">
        <v>775</v>
      </c>
    </row>
    <row r="280" spans="2:65" s="12" customFormat="1" x14ac:dyDescent="0.2">
      <c r="B280" s="153"/>
      <c r="D280" s="154" t="s">
        <v>255</v>
      </c>
      <c r="E280" s="30" t="s">
        <v>1</v>
      </c>
      <c r="F280" s="155" t="s">
        <v>2468</v>
      </c>
      <c r="H280" s="156">
        <v>1</v>
      </c>
      <c r="L280" s="153"/>
      <c r="M280" s="157"/>
      <c r="T280" s="158"/>
      <c r="AT280" s="30" t="s">
        <v>255</v>
      </c>
      <c r="AU280" s="30" t="s">
        <v>86</v>
      </c>
      <c r="AV280" s="12" t="s">
        <v>86</v>
      </c>
      <c r="AW280" s="12" t="s">
        <v>33</v>
      </c>
      <c r="AX280" s="12" t="s">
        <v>77</v>
      </c>
      <c r="AY280" s="30" t="s">
        <v>246</v>
      </c>
    </row>
    <row r="281" spans="2:65" s="14" customFormat="1" x14ac:dyDescent="0.2">
      <c r="B281" s="164"/>
      <c r="D281" s="154" t="s">
        <v>255</v>
      </c>
      <c r="E281" s="33" t="s">
        <v>1</v>
      </c>
      <c r="F281" s="165" t="s">
        <v>301</v>
      </c>
      <c r="H281" s="166">
        <v>1</v>
      </c>
      <c r="L281" s="164"/>
      <c r="M281" s="167"/>
      <c r="T281" s="168"/>
      <c r="AT281" s="33" t="s">
        <v>255</v>
      </c>
      <c r="AU281" s="33" t="s">
        <v>86</v>
      </c>
      <c r="AV281" s="14" t="s">
        <v>253</v>
      </c>
      <c r="AW281" s="14" t="s">
        <v>33</v>
      </c>
      <c r="AX281" s="14" t="s">
        <v>8</v>
      </c>
      <c r="AY281" s="33" t="s">
        <v>246</v>
      </c>
    </row>
    <row r="282" spans="2:65" s="1" customFormat="1" ht="33" customHeight="1" x14ac:dyDescent="0.2">
      <c r="B282" s="50"/>
      <c r="C282" s="143" t="s">
        <v>527</v>
      </c>
      <c r="D282" s="143" t="s">
        <v>248</v>
      </c>
      <c r="E282" s="144" t="s">
        <v>2469</v>
      </c>
      <c r="F282" s="145" t="s">
        <v>2470</v>
      </c>
      <c r="G282" s="146" t="s">
        <v>455</v>
      </c>
      <c r="H282" s="147">
        <v>16</v>
      </c>
      <c r="I282" s="27"/>
      <c r="J282" s="148">
        <f>ROUND(I282*H282,0)</f>
        <v>0</v>
      </c>
      <c r="K282" s="145" t="s">
        <v>1</v>
      </c>
      <c r="L282" s="50"/>
      <c r="M282" s="149" t="s">
        <v>1</v>
      </c>
      <c r="N282" s="150" t="s">
        <v>42</v>
      </c>
      <c r="P282" s="151">
        <f>O282*H282</f>
        <v>0</v>
      </c>
      <c r="Q282" s="151">
        <v>0</v>
      </c>
      <c r="R282" s="151">
        <f>Q282*H282</f>
        <v>0</v>
      </c>
      <c r="S282" s="151">
        <v>0</v>
      </c>
      <c r="T282" s="152">
        <f>S282*H282</f>
        <v>0</v>
      </c>
      <c r="AR282" s="28" t="s">
        <v>253</v>
      </c>
      <c r="AT282" s="28" t="s">
        <v>248</v>
      </c>
      <c r="AU282" s="28" t="s">
        <v>86</v>
      </c>
      <c r="AY282" s="17" t="s">
        <v>246</v>
      </c>
      <c r="BE282" s="29">
        <f>IF(N282="základní",J282,0)</f>
        <v>0</v>
      </c>
      <c r="BF282" s="29">
        <f>IF(N282="snížená",J282,0)</f>
        <v>0</v>
      </c>
      <c r="BG282" s="29">
        <f>IF(N282="zákl. přenesená",J282,0)</f>
        <v>0</v>
      </c>
      <c r="BH282" s="29">
        <f>IF(N282="sníž. přenesená",J282,0)</f>
        <v>0</v>
      </c>
      <c r="BI282" s="29">
        <f>IF(N282="nulová",J282,0)</f>
        <v>0</v>
      </c>
      <c r="BJ282" s="17" t="s">
        <v>8</v>
      </c>
      <c r="BK282" s="29">
        <f>ROUND(I282*H282,0)</f>
        <v>0</v>
      </c>
      <c r="BL282" s="17" t="s">
        <v>253</v>
      </c>
      <c r="BM282" s="28" t="s">
        <v>797</v>
      </c>
    </row>
    <row r="283" spans="2:65" s="1" customFormat="1" ht="16.5" customHeight="1" x14ac:dyDescent="0.2">
      <c r="B283" s="50"/>
      <c r="C283" s="169" t="s">
        <v>532</v>
      </c>
      <c r="D283" s="169" t="s">
        <v>643</v>
      </c>
      <c r="E283" s="170" t="s">
        <v>2471</v>
      </c>
      <c r="F283" s="171" t="s">
        <v>2472</v>
      </c>
      <c r="G283" s="172" t="s">
        <v>455</v>
      </c>
      <c r="H283" s="173">
        <v>11</v>
      </c>
      <c r="I283" s="34"/>
      <c r="J283" s="174">
        <f>ROUND(I283*H283,0)</f>
        <v>0</v>
      </c>
      <c r="K283" s="171" t="s">
        <v>1</v>
      </c>
      <c r="L283" s="175"/>
      <c r="M283" s="176" t="s">
        <v>1</v>
      </c>
      <c r="N283" s="177" t="s">
        <v>42</v>
      </c>
      <c r="P283" s="151">
        <f>O283*H283</f>
        <v>0</v>
      </c>
      <c r="Q283" s="151">
        <v>0</v>
      </c>
      <c r="R283" s="151">
        <f>Q283*H283</f>
        <v>0</v>
      </c>
      <c r="S283" s="151">
        <v>0</v>
      </c>
      <c r="T283" s="152">
        <f>S283*H283</f>
        <v>0</v>
      </c>
      <c r="AR283" s="28" t="s">
        <v>302</v>
      </c>
      <c r="AT283" s="28" t="s">
        <v>643</v>
      </c>
      <c r="AU283" s="28" t="s">
        <v>86</v>
      </c>
      <c r="AY283" s="17" t="s">
        <v>246</v>
      </c>
      <c r="BE283" s="29">
        <f>IF(N283="základní",J283,0)</f>
        <v>0</v>
      </c>
      <c r="BF283" s="29">
        <f>IF(N283="snížená",J283,0)</f>
        <v>0</v>
      </c>
      <c r="BG283" s="29">
        <f>IF(N283="zákl. přenesená",J283,0)</f>
        <v>0</v>
      </c>
      <c r="BH283" s="29">
        <f>IF(N283="sníž. přenesená",J283,0)</f>
        <v>0</v>
      </c>
      <c r="BI283" s="29">
        <f>IF(N283="nulová",J283,0)</f>
        <v>0</v>
      </c>
      <c r="BJ283" s="17" t="s">
        <v>8</v>
      </c>
      <c r="BK283" s="29">
        <f>ROUND(I283*H283,0)</f>
        <v>0</v>
      </c>
      <c r="BL283" s="17" t="s">
        <v>253</v>
      </c>
      <c r="BM283" s="28" t="s">
        <v>807</v>
      </c>
    </row>
    <row r="284" spans="2:65" s="12" customFormat="1" x14ac:dyDescent="0.2">
      <c r="B284" s="153"/>
      <c r="D284" s="154" t="s">
        <v>255</v>
      </c>
      <c r="E284" s="30" t="s">
        <v>1</v>
      </c>
      <c r="F284" s="155" t="s">
        <v>2473</v>
      </c>
      <c r="H284" s="156">
        <v>11</v>
      </c>
      <c r="L284" s="153"/>
      <c r="M284" s="157"/>
      <c r="T284" s="158"/>
      <c r="AT284" s="30" t="s">
        <v>255</v>
      </c>
      <c r="AU284" s="30" t="s">
        <v>86</v>
      </c>
      <c r="AV284" s="12" t="s">
        <v>86</v>
      </c>
      <c r="AW284" s="12" t="s">
        <v>33</v>
      </c>
      <c r="AX284" s="12" t="s">
        <v>77</v>
      </c>
      <c r="AY284" s="30" t="s">
        <v>246</v>
      </c>
    </row>
    <row r="285" spans="2:65" s="14" customFormat="1" x14ac:dyDescent="0.2">
      <c r="B285" s="164"/>
      <c r="D285" s="154" t="s">
        <v>255</v>
      </c>
      <c r="E285" s="33" t="s">
        <v>1</v>
      </c>
      <c r="F285" s="165" t="s">
        <v>301</v>
      </c>
      <c r="H285" s="166">
        <v>11</v>
      </c>
      <c r="L285" s="164"/>
      <c r="M285" s="167"/>
      <c r="T285" s="168"/>
      <c r="AT285" s="33" t="s">
        <v>255</v>
      </c>
      <c r="AU285" s="33" t="s">
        <v>86</v>
      </c>
      <c r="AV285" s="14" t="s">
        <v>253</v>
      </c>
      <c r="AW285" s="14" t="s">
        <v>33</v>
      </c>
      <c r="AX285" s="14" t="s">
        <v>8</v>
      </c>
      <c r="AY285" s="33" t="s">
        <v>246</v>
      </c>
    </row>
    <row r="286" spans="2:65" s="1" customFormat="1" ht="16.5" customHeight="1" x14ac:dyDescent="0.2">
      <c r="B286" s="50"/>
      <c r="C286" s="169" t="s">
        <v>537</v>
      </c>
      <c r="D286" s="169" t="s">
        <v>643</v>
      </c>
      <c r="E286" s="170" t="s">
        <v>2474</v>
      </c>
      <c r="F286" s="171" t="s">
        <v>2475</v>
      </c>
      <c r="G286" s="172" t="s">
        <v>455</v>
      </c>
      <c r="H286" s="173">
        <v>3</v>
      </c>
      <c r="I286" s="34"/>
      <c r="J286" s="174">
        <f>ROUND(I286*H286,0)</f>
        <v>0</v>
      </c>
      <c r="K286" s="171" t="s">
        <v>1</v>
      </c>
      <c r="L286" s="175"/>
      <c r="M286" s="176" t="s">
        <v>1</v>
      </c>
      <c r="N286" s="177" t="s">
        <v>42</v>
      </c>
      <c r="P286" s="151">
        <f>O286*H286</f>
        <v>0</v>
      </c>
      <c r="Q286" s="151">
        <v>0</v>
      </c>
      <c r="R286" s="151">
        <f>Q286*H286</f>
        <v>0</v>
      </c>
      <c r="S286" s="151">
        <v>0</v>
      </c>
      <c r="T286" s="152">
        <f>S286*H286</f>
        <v>0</v>
      </c>
      <c r="AR286" s="28" t="s">
        <v>302</v>
      </c>
      <c r="AT286" s="28" t="s">
        <v>643</v>
      </c>
      <c r="AU286" s="28" t="s">
        <v>86</v>
      </c>
      <c r="AY286" s="17" t="s">
        <v>246</v>
      </c>
      <c r="BE286" s="29">
        <f>IF(N286="základní",J286,0)</f>
        <v>0</v>
      </c>
      <c r="BF286" s="29">
        <f>IF(N286="snížená",J286,0)</f>
        <v>0</v>
      </c>
      <c r="BG286" s="29">
        <f>IF(N286="zákl. přenesená",J286,0)</f>
        <v>0</v>
      </c>
      <c r="BH286" s="29">
        <f>IF(N286="sníž. přenesená",J286,0)</f>
        <v>0</v>
      </c>
      <c r="BI286" s="29">
        <f>IF(N286="nulová",J286,0)</f>
        <v>0</v>
      </c>
      <c r="BJ286" s="17" t="s">
        <v>8</v>
      </c>
      <c r="BK286" s="29">
        <f>ROUND(I286*H286,0)</f>
        <v>0</v>
      </c>
      <c r="BL286" s="17" t="s">
        <v>253</v>
      </c>
      <c r="BM286" s="28" t="s">
        <v>823</v>
      </c>
    </row>
    <row r="287" spans="2:65" s="12" customFormat="1" x14ac:dyDescent="0.2">
      <c r="B287" s="153"/>
      <c r="D287" s="154" t="s">
        <v>255</v>
      </c>
      <c r="E287" s="30" t="s">
        <v>1</v>
      </c>
      <c r="F287" s="155" t="s">
        <v>2476</v>
      </c>
      <c r="H287" s="156">
        <v>3</v>
      </c>
      <c r="L287" s="153"/>
      <c r="M287" s="157"/>
      <c r="T287" s="158"/>
      <c r="AT287" s="30" t="s">
        <v>255</v>
      </c>
      <c r="AU287" s="30" t="s">
        <v>86</v>
      </c>
      <c r="AV287" s="12" t="s">
        <v>86</v>
      </c>
      <c r="AW287" s="12" t="s">
        <v>33</v>
      </c>
      <c r="AX287" s="12" t="s">
        <v>77</v>
      </c>
      <c r="AY287" s="30" t="s">
        <v>246</v>
      </c>
    </row>
    <row r="288" spans="2:65" s="14" customFormat="1" x14ac:dyDescent="0.2">
      <c r="B288" s="164"/>
      <c r="D288" s="154" t="s">
        <v>255</v>
      </c>
      <c r="E288" s="33" t="s">
        <v>1</v>
      </c>
      <c r="F288" s="165" t="s">
        <v>301</v>
      </c>
      <c r="H288" s="166">
        <v>3</v>
      </c>
      <c r="L288" s="164"/>
      <c r="M288" s="167"/>
      <c r="T288" s="168"/>
      <c r="AT288" s="33" t="s">
        <v>255</v>
      </c>
      <c r="AU288" s="33" t="s">
        <v>86</v>
      </c>
      <c r="AV288" s="14" t="s">
        <v>253</v>
      </c>
      <c r="AW288" s="14" t="s">
        <v>33</v>
      </c>
      <c r="AX288" s="14" t="s">
        <v>8</v>
      </c>
      <c r="AY288" s="33" t="s">
        <v>246</v>
      </c>
    </row>
    <row r="289" spans="2:65" s="1" customFormat="1" ht="16.5" customHeight="1" x14ac:dyDescent="0.2">
      <c r="B289" s="50"/>
      <c r="C289" s="169" t="s">
        <v>556</v>
      </c>
      <c r="D289" s="169" t="s">
        <v>643</v>
      </c>
      <c r="E289" s="170" t="s">
        <v>2477</v>
      </c>
      <c r="F289" s="171" t="s">
        <v>2478</v>
      </c>
      <c r="G289" s="172" t="s">
        <v>455</v>
      </c>
      <c r="H289" s="173">
        <v>2</v>
      </c>
      <c r="I289" s="34"/>
      <c r="J289" s="174">
        <f>ROUND(I289*H289,0)</f>
        <v>0</v>
      </c>
      <c r="K289" s="171" t="s">
        <v>1</v>
      </c>
      <c r="L289" s="175"/>
      <c r="M289" s="176" t="s">
        <v>1</v>
      </c>
      <c r="N289" s="177" t="s">
        <v>42</v>
      </c>
      <c r="P289" s="151">
        <f>O289*H289</f>
        <v>0</v>
      </c>
      <c r="Q289" s="151">
        <v>0</v>
      </c>
      <c r="R289" s="151">
        <f>Q289*H289</f>
        <v>0</v>
      </c>
      <c r="S289" s="151">
        <v>0</v>
      </c>
      <c r="T289" s="152">
        <f>S289*H289</f>
        <v>0</v>
      </c>
      <c r="AR289" s="28" t="s">
        <v>302</v>
      </c>
      <c r="AT289" s="28" t="s">
        <v>643</v>
      </c>
      <c r="AU289" s="28" t="s">
        <v>86</v>
      </c>
      <c r="AY289" s="17" t="s">
        <v>246</v>
      </c>
      <c r="BE289" s="29">
        <f>IF(N289="základní",J289,0)</f>
        <v>0</v>
      </c>
      <c r="BF289" s="29">
        <f>IF(N289="snížená",J289,0)</f>
        <v>0</v>
      </c>
      <c r="BG289" s="29">
        <f>IF(N289="zákl. přenesená",J289,0)</f>
        <v>0</v>
      </c>
      <c r="BH289" s="29">
        <f>IF(N289="sníž. přenesená",J289,0)</f>
        <v>0</v>
      </c>
      <c r="BI289" s="29">
        <f>IF(N289="nulová",J289,0)</f>
        <v>0</v>
      </c>
      <c r="BJ289" s="17" t="s">
        <v>8</v>
      </c>
      <c r="BK289" s="29">
        <f>ROUND(I289*H289,0)</f>
        <v>0</v>
      </c>
      <c r="BL289" s="17" t="s">
        <v>253</v>
      </c>
      <c r="BM289" s="28" t="s">
        <v>831</v>
      </c>
    </row>
    <row r="290" spans="2:65" s="12" customFormat="1" x14ac:dyDescent="0.2">
      <c r="B290" s="153"/>
      <c r="D290" s="154" t="s">
        <v>255</v>
      </c>
      <c r="E290" s="30" t="s">
        <v>1</v>
      </c>
      <c r="F290" s="155" t="s">
        <v>2479</v>
      </c>
      <c r="H290" s="156">
        <v>2</v>
      </c>
      <c r="L290" s="153"/>
      <c r="M290" s="157"/>
      <c r="T290" s="158"/>
      <c r="AT290" s="30" t="s">
        <v>255</v>
      </c>
      <c r="AU290" s="30" t="s">
        <v>86</v>
      </c>
      <c r="AV290" s="12" t="s">
        <v>86</v>
      </c>
      <c r="AW290" s="12" t="s">
        <v>33</v>
      </c>
      <c r="AX290" s="12" t="s">
        <v>77</v>
      </c>
      <c r="AY290" s="30" t="s">
        <v>246</v>
      </c>
    </row>
    <row r="291" spans="2:65" s="14" customFormat="1" x14ac:dyDescent="0.2">
      <c r="B291" s="164"/>
      <c r="D291" s="154" t="s">
        <v>255</v>
      </c>
      <c r="E291" s="33" t="s">
        <v>1</v>
      </c>
      <c r="F291" s="165" t="s">
        <v>301</v>
      </c>
      <c r="H291" s="166">
        <v>2</v>
      </c>
      <c r="L291" s="164"/>
      <c r="M291" s="167"/>
      <c r="T291" s="168"/>
      <c r="AT291" s="33" t="s">
        <v>255</v>
      </c>
      <c r="AU291" s="33" t="s">
        <v>86</v>
      </c>
      <c r="AV291" s="14" t="s">
        <v>253</v>
      </c>
      <c r="AW291" s="14" t="s">
        <v>33</v>
      </c>
      <c r="AX291" s="14" t="s">
        <v>8</v>
      </c>
      <c r="AY291" s="33" t="s">
        <v>246</v>
      </c>
    </row>
    <row r="292" spans="2:65" s="1" customFormat="1" ht="33" customHeight="1" x14ac:dyDescent="0.2">
      <c r="B292" s="50"/>
      <c r="C292" s="143" t="s">
        <v>561</v>
      </c>
      <c r="D292" s="143" t="s">
        <v>248</v>
      </c>
      <c r="E292" s="144" t="s">
        <v>2480</v>
      </c>
      <c r="F292" s="145" t="s">
        <v>2481</v>
      </c>
      <c r="G292" s="146" t="s">
        <v>455</v>
      </c>
      <c r="H292" s="147">
        <v>2</v>
      </c>
      <c r="I292" s="27"/>
      <c r="J292" s="148">
        <f>ROUND(I292*H292,0)</f>
        <v>0</v>
      </c>
      <c r="K292" s="145" t="s">
        <v>1</v>
      </c>
      <c r="L292" s="50"/>
      <c r="M292" s="149" t="s">
        <v>1</v>
      </c>
      <c r="N292" s="150" t="s">
        <v>42</v>
      </c>
      <c r="P292" s="151">
        <f>O292*H292</f>
        <v>0</v>
      </c>
      <c r="Q292" s="151">
        <v>0</v>
      </c>
      <c r="R292" s="151">
        <f>Q292*H292</f>
        <v>0</v>
      </c>
      <c r="S292" s="151">
        <v>0</v>
      </c>
      <c r="T292" s="152">
        <f>S292*H292</f>
        <v>0</v>
      </c>
      <c r="AR292" s="28" t="s">
        <v>253</v>
      </c>
      <c r="AT292" s="28" t="s">
        <v>248</v>
      </c>
      <c r="AU292" s="28" t="s">
        <v>86</v>
      </c>
      <c r="AY292" s="17" t="s">
        <v>246</v>
      </c>
      <c r="BE292" s="29">
        <f>IF(N292="základní",J292,0)</f>
        <v>0</v>
      </c>
      <c r="BF292" s="29">
        <f>IF(N292="snížená",J292,0)</f>
        <v>0</v>
      </c>
      <c r="BG292" s="29">
        <f>IF(N292="zákl. přenesená",J292,0)</f>
        <v>0</v>
      </c>
      <c r="BH292" s="29">
        <f>IF(N292="sníž. přenesená",J292,0)</f>
        <v>0</v>
      </c>
      <c r="BI292" s="29">
        <f>IF(N292="nulová",J292,0)</f>
        <v>0</v>
      </c>
      <c r="BJ292" s="17" t="s">
        <v>8</v>
      </c>
      <c r="BK292" s="29">
        <f>ROUND(I292*H292,0)</f>
        <v>0</v>
      </c>
      <c r="BL292" s="17" t="s">
        <v>253</v>
      </c>
      <c r="BM292" s="28" t="s">
        <v>844</v>
      </c>
    </row>
    <row r="293" spans="2:65" s="1" customFormat="1" ht="24.2" customHeight="1" x14ac:dyDescent="0.2">
      <c r="B293" s="50"/>
      <c r="C293" s="169" t="s">
        <v>567</v>
      </c>
      <c r="D293" s="169" t="s">
        <v>643</v>
      </c>
      <c r="E293" s="170" t="s">
        <v>2482</v>
      </c>
      <c r="F293" s="171" t="s">
        <v>2483</v>
      </c>
      <c r="G293" s="172" t="s">
        <v>455</v>
      </c>
      <c r="H293" s="173">
        <v>1</v>
      </c>
      <c r="I293" s="34"/>
      <c r="J293" s="174">
        <f>ROUND(I293*H293,0)</f>
        <v>0</v>
      </c>
      <c r="K293" s="171" t="s">
        <v>1</v>
      </c>
      <c r="L293" s="175"/>
      <c r="M293" s="176" t="s">
        <v>1</v>
      </c>
      <c r="N293" s="177" t="s">
        <v>42</v>
      </c>
      <c r="P293" s="151">
        <f>O293*H293</f>
        <v>0</v>
      </c>
      <c r="Q293" s="151">
        <v>0</v>
      </c>
      <c r="R293" s="151">
        <f>Q293*H293</f>
        <v>0</v>
      </c>
      <c r="S293" s="151">
        <v>0</v>
      </c>
      <c r="T293" s="152">
        <f>S293*H293</f>
        <v>0</v>
      </c>
      <c r="AR293" s="28" t="s">
        <v>302</v>
      </c>
      <c r="AT293" s="28" t="s">
        <v>643</v>
      </c>
      <c r="AU293" s="28" t="s">
        <v>86</v>
      </c>
      <c r="AY293" s="17" t="s">
        <v>246</v>
      </c>
      <c r="BE293" s="29">
        <f>IF(N293="základní",J293,0)</f>
        <v>0</v>
      </c>
      <c r="BF293" s="29">
        <f>IF(N293="snížená",J293,0)</f>
        <v>0</v>
      </c>
      <c r="BG293" s="29">
        <f>IF(N293="zákl. přenesená",J293,0)</f>
        <v>0</v>
      </c>
      <c r="BH293" s="29">
        <f>IF(N293="sníž. přenesená",J293,0)</f>
        <v>0</v>
      </c>
      <c r="BI293" s="29">
        <f>IF(N293="nulová",J293,0)</f>
        <v>0</v>
      </c>
      <c r="BJ293" s="17" t="s">
        <v>8</v>
      </c>
      <c r="BK293" s="29">
        <f>ROUND(I293*H293,0)</f>
        <v>0</v>
      </c>
      <c r="BL293" s="17" t="s">
        <v>253</v>
      </c>
      <c r="BM293" s="28" t="s">
        <v>859</v>
      </c>
    </row>
    <row r="294" spans="2:65" s="12" customFormat="1" x14ac:dyDescent="0.2">
      <c r="B294" s="153"/>
      <c r="D294" s="154" t="s">
        <v>255</v>
      </c>
      <c r="E294" s="30" t="s">
        <v>1</v>
      </c>
      <c r="F294" s="155" t="s">
        <v>2419</v>
      </c>
      <c r="H294" s="156">
        <v>1</v>
      </c>
      <c r="L294" s="153"/>
      <c r="M294" s="157"/>
      <c r="T294" s="158"/>
      <c r="AT294" s="30" t="s">
        <v>255</v>
      </c>
      <c r="AU294" s="30" t="s">
        <v>86</v>
      </c>
      <c r="AV294" s="12" t="s">
        <v>86</v>
      </c>
      <c r="AW294" s="12" t="s">
        <v>33</v>
      </c>
      <c r="AX294" s="12" t="s">
        <v>77</v>
      </c>
      <c r="AY294" s="30" t="s">
        <v>246</v>
      </c>
    </row>
    <row r="295" spans="2:65" s="14" customFormat="1" x14ac:dyDescent="0.2">
      <c r="B295" s="164"/>
      <c r="D295" s="154" t="s">
        <v>255</v>
      </c>
      <c r="E295" s="33" t="s">
        <v>1</v>
      </c>
      <c r="F295" s="165" t="s">
        <v>301</v>
      </c>
      <c r="H295" s="166">
        <v>1</v>
      </c>
      <c r="L295" s="164"/>
      <c r="M295" s="167"/>
      <c r="T295" s="168"/>
      <c r="AT295" s="33" t="s">
        <v>255</v>
      </c>
      <c r="AU295" s="33" t="s">
        <v>86</v>
      </c>
      <c r="AV295" s="14" t="s">
        <v>253</v>
      </c>
      <c r="AW295" s="14" t="s">
        <v>33</v>
      </c>
      <c r="AX295" s="14" t="s">
        <v>8</v>
      </c>
      <c r="AY295" s="33" t="s">
        <v>246</v>
      </c>
    </row>
    <row r="296" spans="2:65" s="1" customFormat="1" ht="24.2" customHeight="1" x14ac:dyDescent="0.2">
      <c r="B296" s="50"/>
      <c r="C296" s="169" t="s">
        <v>571</v>
      </c>
      <c r="D296" s="169" t="s">
        <v>643</v>
      </c>
      <c r="E296" s="170" t="s">
        <v>2484</v>
      </c>
      <c r="F296" s="171" t="s">
        <v>2485</v>
      </c>
      <c r="G296" s="172" t="s">
        <v>455</v>
      </c>
      <c r="H296" s="173">
        <v>1</v>
      </c>
      <c r="I296" s="34"/>
      <c r="J296" s="174">
        <f>ROUND(I296*H296,0)</f>
        <v>0</v>
      </c>
      <c r="K296" s="171" t="s">
        <v>1</v>
      </c>
      <c r="L296" s="175"/>
      <c r="M296" s="176" t="s">
        <v>1</v>
      </c>
      <c r="N296" s="177" t="s">
        <v>42</v>
      </c>
      <c r="P296" s="151">
        <f>O296*H296</f>
        <v>0</v>
      </c>
      <c r="Q296" s="151">
        <v>0</v>
      </c>
      <c r="R296" s="151">
        <f>Q296*H296</f>
        <v>0</v>
      </c>
      <c r="S296" s="151">
        <v>0</v>
      </c>
      <c r="T296" s="152">
        <f>S296*H296</f>
        <v>0</v>
      </c>
      <c r="AR296" s="28" t="s">
        <v>302</v>
      </c>
      <c r="AT296" s="28" t="s">
        <v>643</v>
      </c>
      <c r="AU296" s="28" t="s">
        <v>86</v>
      </c>
      <c r="AY296" s="17" t="s">
        <v>246</v>
      </c>
      <c r="BE296" s="29">
        <f>IF(N296="základní",J296,0)</f>
        <v>0</v>
      </c>
      <c r="BF296" s="29">
        <f>IF(N296="snížená",J296,0)</f>
        <v>0</v>
      </c>
      <c r="BG296" s="29">
        <f>IF(N296="zákl. přenesená",J296,0)</f>
        <v>0</v>
      </c>
      <c r="BH296" s="29">
        <f>IF(N296="sníž. přenesená",J296,0)</f>
        <v>0</v>
      </c>
      <c r="BI296" s="29">
        <f>IF(N296="nulová",J296,0)</f>
        <v>0</v>
      </c>
      <c r="BJ296" s="17" t="s">
        <v>8</v>
      </c>
      <c r="BK296" s="29">
        <f>ROUND(I296*H296,0)</f>
        <v>0</v>
      </c>
      <c r="BL296" s="17" t="s">
        <v>253</v>
      </c>
      <c r="BM296" s="28" t="s">
        <v>877</v>
      </c>
    </row>
    <row r="297" spans="2:65" s="12" customFormat="1" x14ac:dyDescent="0.2">
      <c r="B297" s="153"/>
      <c r="D297" s="154" t="s">
        <v>255</v>
      </c>
      <c r="E297" s="30" t="s">
        <v>1</v>
      </c>
      <c r="F297" s="155" t="s">
        <v>2419</v>
      </c>
      <c r="H297" s="156">
        <v>1</v>
      </c>
      <c r="L297" s="153"/>
      <c r="M297" s="157"/>
      <c r="T297" s="158"/>
      <c r="AT297" s="30" t="s">
        <v>255</v>
      </c>
      <c r="AU297" s="30" t="s">
        <v>86</v>
      </c>
      <c r="AV297" s="12" t="s">
        <v>86</v>
      </c>
      <c r="AW297" s="12" t="s">
        <v>33</v>
      </c>
      <c r="AX297" s="12" t="s">
        <v>77</v>
      </c>
      <c r="AY297" s="30" t="s">
        <v>246</v>
      </c>
    </row>
    <row r="298" spans="2:65" s="14" customFormat="1" x14ac:dyDescent="0.2">
      <c r="B298" s="164"/>
      <c r="D298" s="154" t="s">
        <v>255</v>
      </c>
      <c r="E298" s="33" t="s">
        <v>1</v>
      </c>
      <c r="F298" s="165" t="s">
        <v>301</v>
      </c>
      <c r="H298" s="166">
        <v>1</v>
      </c>
      <c r="L298" s="164"/>
      <c r="M298" s="167"/>
      <c r="T298" s="168"/>
      <c r="AT298" s="33" t="s">
        <v>255</v>
      </c>
      <c r="AU298" s="33" t="s">
        <v>86</v>
      </c>
      <c r="AV298" s="14" t="s">
        <v>253</v>
      </c>
      <c r="AW298" s="14" t="s">
        <v>33</v>
      </c>
      <c r="AX298" s="14" t="s">
        <v>8</v>
      </c>
      <c r="AY298" s="33" t="s">
        <v>246</v>
      </c>
    </row>
    <row r="299" spans="2:65" s="1" customFormat="1" ht="33" customHeight="1" x14ac:dyDescent="0.2">
      <c r="B299" s="50"/>
      <c r="C299" s="143" t="s">
        <v>575</v>
      </c>
      <c r="D299" s="143" t="s">
        <v>248</v>
      </c>
      <c r="E299" s="144" t="s">
        <v>2486</v>
      </c>
      <c r="F299" s="145" t="s">
        <v>2487</v>
      </c>
      <c r="G299" s="146" t="s">
        <v>455</v>
      </c>
      <c r="H299" s="147">
        <v>7</v>
      </c>
      <c r="I299" s="27"/>
      <c r="J299" s="148">
        <f>ROUND(I299*H299,0)</f>
        <v>0</v>
      </c>
      <c r="K299" s="145" t="s">
        <v>1</v>
      </c>
      <c r="L299" s="50"/>
      <c r="M299" s="149" t="s">
        <v>1</v>
      </c>
      <c r="N299" s="150" t="s">
        <v>42</v>
      </c>
      <c r="P299" s="151">
        <f>O299*H299</f>
        <v>0</v>
      </c>
      <c r="Q299" s="151">
        <v>0</v>
      </c>
      <c r="R299" s="151">
        <f>Q299*H299</f>
        <v>0</v>
      </c>
      <c r="S299" s="151">
        <v>0</v>
      </c>
      <c r="T299" s="152">
        <f>S299*H299</f>
        <v>0</v>
      </c>
      <c r="AR299" s="28" t="s">
        <v>253</v>
      </c>
      <c r="AT299" s="28" t="s">
        <v>248</v>
      </c>
      <c r="AU299" s="28" t="s">
        <v>86</v>
      </c>
      <c r="AY299" s="17" t="s">
        <v>246</v>
      </c>
      <c r="BE299" s="29">
        <f>IF(N299="základní",J299,0)</f>
        <v>0</v>
      </c>
      <c r="BF299" s="29">
        <f>IF(N299="snížená",J299,0)</f>
        <v>0</v>
      </c>
      <c r="BG299" s="29">
        <f>IF(N299="zákl. přenesená",J299,0)</f>
        <v>0</v>
      </c>
      <c r="BH299" s="29">
        <f>IF(N299="sníž. přenesená",J299,0)</f>
        <v>0</v>
      </c>
      <c r="BI299" s="29">
        <f>IF(N299="nulová",J299,0)</f>
        <v>0</v>
      </c>
      <c r="BJ299" s="17" t="s">
        <v>8</v>
      </c>
      <c r="BK299" s="29">
        <f>ROUND(I299*H299,0)</f>
        <v>0</v>
      </c>
      <c r="BL299" s="17" t="s">
        <v>253</v>
      </c>
      <c r="BM299" s="28" t="s">
        <v>885</v>
      </c>
    </row>
    <row r="300" spans="2:65" s="1" customFormat="1" ht="16.5" customHeight="1" x14ac:dyDescent="0.2">
      <c r="B300" s="50"/>
      <c r="C300" s="169" t="s">
        <v>579</v>
      </c>
      <c r="D300" s="169" t="s">
        <v>643</v>
      </c>
      <c r="E300" s="170" t="s">
        <v>2488</v>
      </c>
      <c r="F300" s="171" t="s">
        <v>2489</v>
      </c>
      <c r="G300" s="172" t="s">
        <v>455</v>
      </c>
      <c r="H300" s="173">
        <v>3</v>
      </c>
      <c r="I300" s="34"/>
      <c r="J300" s="174">
        <f>ROUND(I300*H300,0)</f>
        <v>0</v>
      </c>
      <c r="K300" s="171" t="s">
        <v>1</v>
      </c>
      <c r="L300" s="175"/>
      <c r="M300" s="176" t="s">
        <v>1</v>
      </c>
      <c r="N300" s="177" t="s">
        <v>42</v>
      </c>
      <c r="P300" s="151">
        <f>O300*H300</f>
        <v>0</v>
      </c>
      <c r="Q300" s="151">
        <v>0</v>
      </c>
      <c r="R300" s="151">
        <f>Q300*H300</f>
        <v>0</v>
      </c>
      <c r="S300" s="151">
        <v>0</v>
      </c>
      <c r="T300" s="152">
        <f>S300*H300</f>
        <v>0</v>
      </c>
      <c r="AR300" s="28" t="s">
        <v>302</v>
      </c>
      <c r="AT300" s="28" t="s">
        <v>643</v>
      </c>
      <c r="AU300" s="28" t="s">
        <v>86</v>
      </c>
      <c r="AY300" s="17" t="s">
        <v>246</v>
      </c>
      <c r="BE300" s="29">
        <f>IF(N300="základní",J300,0)</f>
        <v>0</v>
      </c>
      <c r="BF300" s="29">
        <f>IF(N300="snížená",J300,0)</f>
        <v>0</v>
      </c>
      <c r="BG300" s="29">
        <f>IF(N300="zákl. přenesená",J300,0)</f>
        <v>0</v>
      </c>
      <c r="BH300" s="29">
        <f>IF(N300="sníž. přenesená",J300,0)</f>
        <v>0</v>
      </c>
      <c r="BI300" s="29">
        <f>IF(N300="nulová",J300,0)</f>
        <v>0</v>
      </c>
      <c r="BJ300" s="17" t="s">
        <v>8</v>
      </c>
      <c r="BK300" s="29">
        <f>ROUND(I300*H300,0)</f>
        <v>0</v>
      </c>
      <c r="BL300" s="17" t="s">
        <v>253</v>
      </c>
      <c r="BM300" s="28" t="s">
        <v>894</v>
      </c>
    </row>
    <row r="301" spans="2:65" s="12" customFormat="1" x14ac:dyDescent="0.2">
      <c r="B301" s="153"/>
      <c r="D301" s="154" t="s">
        <v>255</v>
      </c>
      <c r="E301" s="30" t="s">
        <v>1</v>
      </c>
      <c r="F301" s="155" t="s">
        <v>2476</v>
      </c>
      <c r="H301" s="156">
        <v>3</v>
      </c>
      <c r="L301" s="153"/>
      <c r="M301" s="157"/>
      <c r="T301" s="158"/>
      <c r="AT301" s="30" t="s">
        <v>255</v>
      </c>
      <c r="AU301" s="30" t="s">
        <v>86</v>
      </c>
      <c r="AV301" s="12" t="s">
        <v>86</v>
      </c>
      <c r="AW301" s="12" t="s">
        <v>33</v>
      </c>
      <c r="AX301" s="12" t="s">
        <v>77</v>
      </c>
      <c r="AY301" s="30" t="s">
        <v>246</v>
      </c>
    </row>
    <row r="302" spans="2:65" s="14" customFormat="1" x14ac:dyDescent="0.2">
      <c r="B302" s="164"/>
      <c r="D302" s="154" t="s">
        <v>255</v>
      </c>
      <c r="E302" s="33" t="s">
        <v>1</v>
      </c>
      <c r="F302" s="165" t="s">
        <v>301</v>
      </c>
      <c r="H302" s="166">
        <v>3</v>
      </c>
      <c r="L302" s="164"/>
      <c r="M302" s="167"/>
      <c r="T302" s="168"/>
      <c r="AT302" s="33" t="s">
        <v>255</v>
      </c>
      <c r="AU302" s="33" t="s">
        <v>86</v>
      </c>
      <c r="AV302" s="14" t="s">
        <v>253</v>
      </c>
      <c r="AW302" s="14" t="s">
        <v>33</v>
      </c>
      <c r="AX302" s="14" t="s">
        <v>8</v>
      </c>
      <c r="AY302" s="33" t="s">
        <v>246</v>
      </c>
    </row>
    <row r="303" spans="2:65" s="1" customFormat="1" ht="16.5" customHeight="1" x14ac:dyDescent="0.2">
      <c r="B303" s="50"/>
      <c r="C303" s="169" t="s">
        <v>584</v>
      </c>
      <c r="D303" s="169" t="s">
        <v>643</v>
      </c>
      <c r="E303" s="170" t="s">
        <v>2490</v>
      </c>
      <c r="F303" s="171" t="s">
        <v>2491</v>
      </c>
      <c r="G303" s="172" t="s">
        <v>455</v>
      </c>
      <c r="H303" s="173">
        <v>2</v>
      </c>
      <c r="I303" s="34"/>
      <c r="J303" s="174">
        <f>ROUND(I303*H303,0)</f>
        <v>0</v>
      </c>
      <c r="K303" s="171" t="s">
        <v>1</v>
      </c>
      <c r="L303" s="175"/>
      <c r="M303" s="176" t="s">
        <v>1</v>
      </c>
      <c r="N303" s="177" t="s">
        <v>42</v>
      </c>
      <c r="P303" s="151">
        <f>O303*H303</f>
        <v>0</v>
      </c>
      <c r="Q303" s="151">
        <v>0</v>
      </c>
      <c r="R303" s="151">
        <f>Q303*H303</f>
        <v>0</v>
      </c>
      <c r="S303" s="151">
        <v>0</v>
      </c>
      <c r="T303" s="152">
        <f>S303*H303</f>
        <v>0</v>
      </c>
      <c r="AR303" s="28" t="s">
        <v>302</v>
      </c>
      <c r="AT303" s="28" t="s">
        <v>643</v>
      </c>
      <c r="AU303" s="28" t="s">
        <v>86</v>
      </c>
      <c r="AY303" s="17" t="s">
        <v>246</v>
      </c>
      <c r="BE303" s="29">
        <f>IF(N303="základní",J303,0)</f>
        <v>0</v>
      </c>
      <c r="BF303" s="29">
        <f>IF(N303="snížená",J303,0)</f>
        <v>0</v>
      </c>
      <c r="BG303" s="29">
        <f>IF(N303="zákl. přenesená",J303,0)</f>
        <v>0</v>
      </c>
      <c r="BH303" s="29">
        <f>IF(N303="sníž. přenesená",J303,0)</f>
        <v>0</v>
      </c>
      <c r="BI303" s="29">
        <f>IF(N303="nulová",J303,0)</f>
        <v>0</v>
      </c>
      <c r="BJ303" s="17" t="s">
        <v>8</v>
      </c>
      <c r="BK303" s="29">
        <f>ROUND(I303*H303,0)</f>
        <v>0</v>
      </c>
      <c r="BL303" s="17" t="s">
        <v>253</v>
      </c>
      <c r="BM303" s="28" t="s">
        <v>903</v>
      </c>
    </row>
    <row r="304" spans="2:65" s="12" customFormat="1" x14ac:dyDescent="0.2">
      <c r="B304" s="153"/>
      <c r="D304" s="154" t="s">
        <v>255</v>
      </c>
      <c r="E304" s="30" t="s">
        <v>1</v>
      </c>
      <c r="F304" s="155" t="s">
        <v>2479</v>
      </c>
      <c r="H304" s="156">
        <v>2</v>
      </c>
      <c r="L304" s="153"/>
      <c r="M304" s="157"/>
      <c r="T304" s="158"/>
      <c r="AT304" s="30" t="s">
        <v>255</v>
      </c>
      <c r="AU304" s="30" t="s">
        <v>86</v>
      </c>
      <c r="AV304" s="12" t="s">
        <v>86</v>
      </c>
      <c r="AW304" s="12" t="s">
        <v>33</v>
      </c>
      <c r="AX304" s="12" t="s">
        <v>77</v>
      </c>
      <c r="AY304" s="30" t="s">
        <v>246</v>
      </c>
    </row>
    <row r="305" spans="2:65" s="14" customFormat="1" x14ac:dyDescent="0.2">
      <c r="B305" s="164"/>
      <c r="D305" s="154" t="s">
        <v>255</v>
      </c>
      <c r="E305" s="33" t="s">
        <v>1</v>
      </c>
      <c r="F305" s="165" t="s">
        <v>301</v>
      </c>
      <c r="H305" s="166">
        <v>2</v>
      </c>
      <c r="L305" s="164"/>
      <c r="M305" s="167"/>
      <c r="T305" s="168"/>
      <c r="AT305" s="33" t="s">
        <v>255</v>
      </c>
      <c r="AU305" s="33" t="s">
        <v>86</v>
      </c>
      <c r="AV305" s="14" t="s">
        <v>253</v>
      </c>
      <c r="AW305" s="14" t="s">
        <v>33</v>
      </c>
      <c r="AX305" s="14" t="s">
        <v>8</v>
      </c>
      <c r="AY305" s="33" t="s">
        <v>246</v>
      </c>
    </row>
    <row r="306" spans="2:65" s="1" customFormat="1" ht="16.5" customHeight="1" x14ac:dyDescent="0.2">
      <c r="B306" s="50"/>
      <c r="C306" s="169" t="s">
        <v>589</v>
      </c>
      <c r="D306" s="169" t="s">
        <v>643</v>
      </c>
      <c r="E306" s="170" t="s">
        <v>2492</v>
      </c>
      <c r="F306" s="171" t="s">
        <v>2493</v>
      </c>
      <c r="G306" s="172" t="s">
        <v>455</v>
      </c>
      <c r="H306" s="173">
        <v>2</v>
      </c>
      <c r="I306" s="34"/>
      <c r="J306" s="174">
        <f>ROUND(I306*H306,0)</f>
        <v>0</v>
      </c>
      <c r="K306" s="171" t="s">
        <v>1</v>
      </c>
      <c r="L306" s="175"/>
      <c r="M306" s="176" t="s">
        <v>1</v>
      </c>
      <c r="N306" s="177" t="s">
        <v>42</v>
      </c>
      <c r="P306" s="151">
        <f>O306*H306</f>
        <v>0</v>
      </c>
      <c r="Q306" s="151">
        <v>0</v>
      </c>
      <c r="R306" s="151">
        <f>Q306*H306</f>
        <v>0</v>
      </c>
      <c r="S306" s="151">
        <v>0</v>
      </c>
      <c r="T306" s="152">
        <f>S306*H306</f>
        <v>0</v>
      </c>
      <c r="AR306" s="28" t="s">
        <v>302</v>
      </c>
      <c r="AT306" s="28" t="s">
        <v>643</v>
      </c>
      <c r="AU306" s="28" t="s">
        <v>86</v>
      </c>
      <c r="AY306" s="17" t="s">
        <v>246</v>
      </c>
      <c r="BE306" s="29">
        <f>IF(N306="základní",J306,0)</f>
        <v>0</v>
      </c>
      <c r="BF306" s="29">
        <f>IF(N306="snížená",J306,0)</f>
        <v>0</v>
      </c>
      <c r="BG306" s="29">
        <f>IF(N306="zákl. přenesená",J306,0)</f>
        <v>0</v>
      </c>
      <c r="BH306" s="29">
        <f>IF(N306="sníž. přenesená",J306,0)</f>
        <v>0</v>
      </c>
      <c r="BI306" s="29">
        <f>IF(N306="nulová",J306,0)</f>
        <v>0</v>
      </c>
      <c r="BJ306" s="17" t="s">
        <v>8</v>
      </c>
      <c r="BK306" s="29">
        <f>ROUND(I306*H306,0)</f>
        <v>0</v>
      </c>
      <c r="BL306" s="17" t="s">
        <v>253</v>
      </c>
      <c r="BM306" s="28" t="s">
        <v>913</v>
      </c>
    </row>
    <row r="307" spans="2:65" s="12" customFormat="1" x14ac:dyDescent="0.2">
      <c r="B307" s="153"/>
      <c r="D307" s="154" t="s">
        <v>255</v>
      </c>
      <c r="E307" s="30" t="s">
        <v>1</v>
      </c>
      <c r="F307" s="155" t="s">
        <v>2479</v>
      </c>
      <c r="H307" s="156">
        <v>2</v>
      </c>
      <c r="L307" s="153"/>
      <c r="M307" s="157"/>
      <c r="T307" s="158"/>
      <c r="AT307" s="30" t="s">
        <v>255</v>
      </c>
      <c r="AU307" s="30" t="s">
        <v>86</v>
      </c>
      <c r="AV307" s="12" t="s">
        <v>86</v>
      </c>
      <c r="AW307" s="12" t="s">
        <v>33</v>
      </c>
      <c r="AX307" s="12" t="s">
        <v>77</v>
      </c>
      <c r="AY307" s="30" t="s">
        <v>246</v>
      </c>
    </row>
    <row r="308" spans="2:65" s="14" customFormat="1" x14ac:dyDescent="0.2">
      <c r="B308" s="164"/>
      <c r="D308" s="154" t="s">
        <v>255</v>
      </c>
      <c r="E308" s="33" t="s">
        <v>1</v>
      </c>
      <c r="F308" s="165" t="s">
        <v>301</v>
      </c>
      <c r="H308" s="166">
        <v>2</v>
      </c>
      <c r="L308" s="164"/>
      <c r="M308" s="167"/>
      <c r="T308" s="168"/>
      <c r="AT308" s="33" t="s">
        <v>255</v>
      </c>
      <c r="AU308" s="33" t="s">
        <v>86</v>
      </c>
      <c r="AV308" s="14" t="s">
        <v>253</v>
      </c>
      <c r="AW308" s="14" t="s">
        <v>33</v>
      </c>
      <c r="AX308" s="14" t="s">
        <v>8</v>
      </c>
      <c r="AY308" s="33" t="s">
        <v>246</v>
      </c>
    </row>
    <row r="309" spans="2:65" s="1" customFormat="1" ht="33" customHeight="1" x14ac:dyDescent="0.2">
      <c r="B309" s="50"/>
      <c r="C309" s="143" t="s">
        <v>594</v>
      </c>
      <c r="D309" s="143" t="s">
        <v>248</v>
      </c>
      <c r="E309" s="144" t="s">
        <v>2494</v>
      </c>
      <c r="F309" s="145" t="s">
        <v>2495</v>
      </c>
      <c r="G309" s="146" t="s">
        <v>455</v>
      </c>
      <c r="H309" s="147">
        <v>3</v>
      </c>
      <c r="I309" s="27"/>
      <c r="J309" s="148">
        <f>ROUND(I309*H309,0)</f>
        <v>0</v>
      </c>
      <c r="K309" s="145" t="s">
        <v>1</v>
      </c>
      <c r="L309" s="50"/>
      <c r="M309" s="149" t="s">
        <v>1</v>
      </c>
      <c r="N309" s="150" t="s">
        <v>42</v>
      </c>
      <c r="P309" s="151">
        <f>O309*H309</f>
        <v>0</v>
      </c>
      <c r="Q309" s="151">
        <v>0</v>
      </c>
      <c r="R309" s="151">
        <f>Q309*H309</f>
        <v>0</v>
      </c>
      <c r="S309" s="151">
        <v>0</v>
      </c>
      <c r="T309" s="152">
        <f>S309*H309</f>
        <v>0</v>
      </c>
      <c r="AR309" s="28" t="s">
        <v>253</v>
      </c>
      <c r="AT309" s="28" t="s">
        <v>248</v>
      </c>
      <c r="AU309" s="28" t="s">
        <v>86</v>
      </c>
      <c r="AY309" s="17" t="s">
        <v>246</v>
      </c>
      <c r="BE309" s="29">
        <f>IF(N309="základní",J309,0)</f>
        <v>0</v>
      </c>
      <c r="BF309" s="29">
        <f>IF(N309="snížená",J309,0)</f>
        <v>0</v>
      </c>
      <c r="BG309" s="29">
        <f>IF(N309="zákl. přenesená",J309,0)</f>
        <v>0</v>
      </c>
      <c r="BH309" s="29">
        <f>IF(N309="sníž. přenesená",J309,0)</f>
        <v>0</v>
      </c>
      <c r="BI309" s="29">
        <f>IF(N309="nulová",J309,0)</f>
        <v>0</v>
      </c>
      <c r="BJ309" s="17" t="s">
        <v>8</v>
      </c>
      <c r="BK309" s="29">
        <f>ROUND(I309*H309,0)</f>
        <v>0</v>
      </c>
      <c r="BL309" s="17" t="s">
        <v>253</v>
      </c>
      <c r="BM309" s="28" t="s">
        <v>924</v>
      </c>
    </row>
    <row r="310" spans="2:65" s="1" customFormat="1" ht="24.2" customHeight="1" x14ac:dyDescent="0.2">
      <c r="B310" s="50"/>
      <c r="C310" s="169" t="s">
        <v>598</v>
      </c>
      <c r="D310" s="169" t="s">
        <v>643</v>
      </c>
      <c r="E310" s="170" t="s">
        <v>2496</v>
      </c>
      <c r="F310" s="171" t="s">
        <v>2497</v>
      </c>
      <c r="G310" s="172" t="s">
        <v>455</v>
      </c>
      <c r="H310" s="173">
        <v>3</v>
      </c>
      <c r="I310" s="34"/>
      <c r="J310" s="174">
        <f>ROUND(I310*H310,0)</f>
        <v>0</v>
      </c>
      <c r="K310" s="171" t="s">
        <v>1</v>
      </c>
      <c r="L310" s="175"/>
      <c r="M310" s="176" t="s">
        <v>1</v>
      </c>
      <c r="N310" s="177" t="s">
        <v>42</v>
      </c>
      <c r="P310" s="151">
        <f>O310*H310</f>
        <v>0</v>
      </c>
      <c r="Q310" s="151">
        <v>0</v>
      </c>
      <c r="R310" s="151">
        <f>Q310*H310</f>
        <v>0</v>
      </c>
      <c r="S310" s="151">
        <v>0</v>
      </c>
      <c r="T310" s="152">
        <f>S310*H310</f>
        <v>0</v>
      </c>
      <c r="AR310" s="28" t="s">
        <v>302</v>
      </c>
      <c r="AT310" s="28" t="s">
        <v>643</v>
      </c>
      <c r="AU310" s="28" t="s">
        <v>86</v>
      </c>
      <c r="AY310" s="17" t="s">
        <v>246</v>
      </c>
      <c r="BE310" s="29">
        <f>IF(N310="základní",J310,0)</f>
        <v>0</v>
      </c>
      <c r="BF310" s="29">
        <f>IF(N310="snížená",J310,0)</f>
        <v>0</v>
      </c>
      <c r="BG310" s="29">
        <f>IF(N310="zákl. přenesená",J310,0)</f>
        <v>0</v>
      </c>
      <c r="BH310" s="29">
        <f>IF(N310="sníž. přenesená",J310,0)</f>
        <v>0</v>
      </c>
      <c r="BI310" s="29">
        <f>IF(N310="nulová",J310,0)</f>
        <v>0</v>
      </c>
      <c r="BJ310" s="17" t="s">
        <v>8</v>
      </c>
      <c r="BK310" s="29">
        <f>ROUND(I310*H310,0)</f>
        <v>0</v>
      </c>
      <c r="BL310" s="17" t="s">
        <v>253</v>
      </c>
      <c r="BM310" s="28" t="s">
        <v>939</v>
      </c>
    </row>
    <row r="311" spans="2:65" s="12" customFormat="1" x14ac:dyDescent="0.2">
      <c r="B311" s="153"/>
      <c r="D311" s="154" t="s">
        <v>255</v>
      </c>
      <c r="E311" s="30" t="s">
        <v>1</v>
      </c>
      <c r="F311" s="155" t="s">
        <v>2476</v>
      </c>
      <c r="H311" s="156">
        <v>3</v>
      </c>
      <c r="L311" s="153"/>
      <c r="M311" s="157"/>
      <c r="T311" s="158"/>
      <c r="AT311" s="30" t="s">
        <v>255</v>
      </c>
      <c r="AU311" s="30" t="s">
        <v>86</v>
      </c>
      <c r="AV311" s="12" t="s">
        <v>86</v>
      </c>
      <c r="AW311" s="12" t="s">
        <v>33</v>
      </c>
      <c r="AX311" s="12" t="s">
        <v>77</v>
      </c>
      <c r="AY311" s="30" t="s">
        <v>246</v>
      </c>
    </row>
    <row r="312" spans="2:65" s="14" customFormat="1" x14ac:dyDescent="0.2">
      <c r="B312" s="164"/>
      <c r="D312" s="154" t="s">
        <v>255</v>
      </c>
      <c r="E312" s="33" t="s">
        <v>1</v>
      </c>
      <c r="F312" s="165" t="s">
        <v>301</v>
      </c>
      <c r="H312" s="166">
        <v>3</v>
      </c>
      <c r="L312" s="164"/>
      <c r="M312" s="167"/>
      <c r="T312" s="168"/>
      <c r="AT312" s="33" t="s">
        <v>255</v>
      </c>
      <c r="AU312" s="33" t="s">
        <v>86</v>
      </c>
      <c r="AV312" s="14" t="s">
        <v>253</v>
      </c>
      <c r="AW312" s="14" t="s">
        <v>33</v>
      </c>
      <c r="AX312" s="14" t="s">
        <v>8</v>
      </c>
      <c r="AY312" s="33" t="s">
        <v>246</v>
      </c>
    </row>
    <row r="313" spans="2:65" s="1" customFormat="1" ht="37.9" customHeight="1" x14ac:dyDescent="0.2">
      <c r="B313" s="50"/>
      <c r="C313" s="143" t="s">
        <v>602</v>
      </c>
      <c r="D313" s="143" t="s">
        <v>248</v>
      </c>
      <c r="E313" s="144" t="s">
        <v>2498</v>
      </c>
      <c r="F313" s="145" t="s">
        <v>2499</v>
      </c>
      <c r="G313" s="146" t="s">
        <v>455</v>
      </c>
      <c r="H313" s="147">
        <v>2</v>
      </c>
      <c r="I313" s="27"/>
      <c r="J313" s="148">
        <f>ROUND(I313*H313,0)</f>
        <v>0</v>
      </c>
      <c r="K313" s="145" t="s">
        <v>1</v>
      </c>
      <c r="L313" s="50"/>
      <c r="M313" s="149" t="s">
        <v>1</v>
      </c>
      <c r="N313" s="150" t="s">
        <v>42</v>
      </c>
      <c r="P313" s="151">
        <f>O313*H313</f>
        <v>0</v>
      </c>
      <c r="Q313" s="151">
        <v>0</v>
      </c>
      <c r="R313" s="151">
        <f>Q313*H313</f>
        <v>0</v>
      </c>
      <c r="S313" s="151">
        <v>0</v>
      </c>
      <c r="T313" s="152">
        <f>S313*H313</f>
        <v>0</v>
      </c>
      <c r="AR313" s="28" t="s">
        <v>253</v>
      </c>
      <c r="AT313" s="28" t="s">
        <v>248</v>
      </c>
      <c r="AU313" s="28" t="s">
        <v>86</v>
      </c>
      <c r="AY313" s="17" t="s">
        <v>246</v>
      </c>
      <c r="BE313" s="29">
        <f>IF(N313="základní",J313,0)</f>
        <v>0</v>
      </c>
      <c r="BF313" s="29">
        <f>IF(N313="snížená",J313,0)</f>
        <v>0</v>
      </c>
      <c r="BG313" s="29">
        <f>IF(N313="zákl. přenesená",J313,0)</f>
        <v>0</v>
      </c>
      <c r="BH313" s="29">
        <f>IF(N313="sníž. přenesená",J313,0)</f>
        <v>0</v>
      </c>
      <c r="BI313" s="29">
        <f>IF(N313="nulová",J313,0)</f>
        <v>0</v>
      </c>
      <c r="BJ313" s="17" t="s">
        <v>8</v>
      </c>
      <c r="BK313" s="29">
        <f>ROUND(I313*H313,0)</f>
        <v>0</v>
      </c>
      <c r="BL313" s="17" t="s">
        <v>253</v>
      </c>
      <c r="BM313" s="28" t="s">
        <v>951</v>
      </c>
    </row>
    <row r="314" spans="2:65" s="1" customFormat="1" ht="24.2" customHeight="1" x14ac:dyDescent="0.2">
      <c r="B314" s="50"/>
      <c r="C314" s="169" t="s">
        <v>606</v>
      </c>
      <c r="D314" s="169" t="s">
        <v>643</v>
      </c>
      <c r="E314" s="170" t="s">
        <v>2500</v>
      </c>
      <c r="F314" s="171" t="s">
        <v>2501</v>
      </c>
      <c r="G314" s="172" t="s">
        <v>455</v>
      </c>
      <c r="H314" s="173">
        <v>1</v>
      </c>
      <c r="I314" s="34"/>
      <c r="J314" s="174">
        <f>ROUND(I314*H314,0)</f>
        <v>0</v>
      </c>
      <c r="K314" s="171" t="s">
        <v>1</v>
      </c>
      <c r="L314" s="175"/>
      <c r="M314" s="176" t="s">
        <v>1</v>
      </c>
      <c r="N314" s="177" t="s">
        <v>42</v>
      </c>
      <c r="P314" s="151">
        <f>O314*H314</f>
        <v>0</v>
      </c>
      <c r="Q314" s="151">
        <v>0</v>
      </c>
      <c r="R314" s="151">
        <f>Q314*H314</f>
        <v>0</v>
      </c>
      <c r="S314" s="151">
        <v>0</v>
      </c>
      <c r="T314" s="152">
        <f>S314*H314</f>
        <v>0</v>
      </c>
      <c r="AR314" s="28" t="s">
        <v>302</v>
      </c>
      <c r="AT314" s="28" t="s">
        <v>643</v>
      </c>
      <c r="AU314" s="28" t="s">
        <v>86</v>
      </c>
      <c r="AY314" s="17" t="s">
        <v>246</v>
      </c>
      <c r="BE314" s="29">
        <f>IF(N314="základní",J314,0)</f>
        <v>0</v>
      </c>
      <c r="BF314" s="29">
        <f>IF(N314="snížená",J314,0)</f>
        <v>0</v>
      </c>
      <c r="BG314" s="29">
        <f>IF(N314="zákl. přenesená",J314,0)</f>
        <v>0</v>
      </c>
      <c r="BH314" s="29">
        <f>IF(N314="sníž. přenesená",J314,0)</f>
        <v>0</v>
      </c>
      <c r="BI314" s="29">
        <f>IF(N314="nulová",J314,0)</f>
        <v>0</v>
      </c>
      <c r="BJ314" s="17" t="s">
        <v>8</v>
      </c>
      <c r="BK314" s="29">
        <f>ROUND(I314*H314,0)</f>
        <v>0</v>
      </c>
      <c r="BL314" s="17" t="s">
        <v>253</v>
      </c>
      <c r="BM314" s="28" t="s">
        <v>962</v>
      </c>
    </row>
    <row r="315" spans="2:65" s="12" customFormat="1" x14ac:dyDescent="0.2">
      <c r="B315" s="153"/>
      <c r="D315" s="154" t="s">
        <v>255</v>
      </c>
      <c r="E315" s="30" t="s">
        <v>1</v>
      </c>
      <c r="F315" s="155" t="s">
        <v>2502</v>
      </c>
      <c r="H315" s="156">
        <v>1</v>
      </c>
      <c r="L315" s="153"/>
      <c r="M315" s="157"/>
      <c r="T315" s="158"/>
      <c r="AT315" s="30" t="s">
        <v>255</v>
      </c>
      <c r="AU315" s="30" t="s">
        <v>86</v>
      </c>
      <c r="AV315" s="12" t="s">
        <v>86</v>
      </c>
      <c r="AW315" s="12" t="s">
        <v>33</v>
      </c>
      <c r="AX315" s="12" t="s">
        <v>77</v>
      </c>
      <c r="AY315" s="30" t="s">
        <v>246</v>
      </c>
    </row>
    <row r="316" spans="2:65" s="14" customFormat="1" x14ac:dyDescent="0.2">
      <c r="B316" s="164"/>
      <c r="D316" s="154" t="s">
        <v>255</v>
      </c>
      <c r="E316" s="33" t="s">
        <v>1</v>
      </c>
      <c r="F316" s="165" t="s">
        <v>301</v>
      </c>
      <c r="H316" s="166">
        <v>1</v>
      </c>
      <c r="L316" s="164"/>
      <c r="M316" s="167"/>
      <c r="T316" s="168"/>
      <c r="AT316" s="33" t="s">
        <v>255</v>
      </c>
      <c r="AU316" s="33" t="s">
        <v>86</v>
      </c>
      <c r="AV316" s="14" t="s">
        <v>253</v>
      </c>
      <c r="AW316" s="14" t="s">
        <v>33</v>
      </c>
      <c r="AX316" s="14" t="s">
        <v>8</v>
      </c>
      <c r="AY316" s="33" t="s">
        <v>246</v>
      </c>
    </row>
    <row r="317" spans="2:65" s="1" customFormat="1" ht="24.2" customHeight="1" x14ac:dyDescent="0.2">
      <c r="B317" s="50"/>
      <c r="C317" s="169" t="s">
        <v>612</v>
      </c>
      <c r="D317" s="169" t="s">
        <v>643</v>
      </c>
      <c r="E317" s="170" t="s">
        <v>2503</v>
      </c>
      <c r="F317" s="171" t="s">
        <v>2504</v>
      </c>
      <c r="G317" s="172" t="s">
        <v>455</v>
      </c>
      <c r="H317" s="173">
        <v>1</v>
      </c>
      <c r="I317" s="34"/>
      <c r="J317" s="174">
        <f>ROUND(I317*H317,0)</f>
        <v>0</v>
      </c>
      <c r="K317" s="171" t="s">
        <v>1</v>
      </c>
      <c r="L317" s="175"/>
      <c r="M317" s="176" t="s">
        <v>1</v>
      </c>
      <c r="N317" s="177" t="s">
        <v>42</v>
      </c>
      <c r="P317" s="151">
        <f>O317*H317</f>
        <v>0</v>
      </c>
      <c r="Q317" s="151">
        <v>0</v>
      </c>
      <c r="R317" s="151">
        <f>Q317*H317</f>
        <v>0</v>
      </c>
      <c r="S317" s="151">
        <v>0</v>
      </c>
      <c r="T317" s="152">
        <f>S317*H317</f>
        <v>0</v>
      </c>
      <c r="AR317" s="28" t="s">
        <v>302</v>
      </c>
      <c r="AT317" s="28" t="s">
        <v>643</v>
      </c>
      <c r="AU317" s="28" t="s">
        <v>86</v>
      </c>
      <c r="AY317" s="17" t="s">
        <v>246</v>
      </c>
      <c r="BE317" s="29">
        <f>IF(N317="základní",J317,0)</f>
        <v>0</v>
      </c>
      <c r="BF317" s="29">
        <f>IF(N317="snížená",J317,0)</f>
        <v>0</v>
      </c>
      <c r="BG317" s="29">
        <f>IF(N317="zákl. přenesená",J317,0)</f>
        <v>0</v>
      </c>
      <c r="BH317" s="29">
        <f>IF(N317="sníž. přenesená",J317,0)</f>
        <v>0</v>
      </c>
      <c r="BI317" s="29">
        <f>IF(N317="nulová",J317,0)</f>
        <v>0</v>
      </c>
      <c r="BJ317" s="17" t="s">
        <v>8</v>
      </c>
      <c r="BK317" s="29">
        <f>ROUND(I317*H317,0)</f>
        <v>0</v>
      </c>
      <c r="BL317" s="17" t="s">
        <v>253</v>
      </c>
      <c r="BM317" s="28" t="s">
        <v>972</v>
      </c>
    </row>
    <row r="318" spans="2:65" s="12" customFormat="1" x14ac:dyDescent="0.2">
      <c r="B318" s="153"/>
      <c r="D318" s="154" t="s">
        <v>255</v>
      </c>
      <c r="E318" s="30" t="s">
        <v>1</v>
      </c>
      <c r="F318" s="155" t="s">
        <v>2505</v>
      </c>
      <c r="H318" s="156">
        <v>1</v>
      </c>
      <c r="L318" s="153"/>
      <c r="M318" s="157"/>
      <c r="T318" s="158"/>
      <c r="AT318" s="30" t="s">
        <v>255</v>
      </c>
      <c r="AU318" s="30" t="s">
        <v>86</v>
      </c>
      <c r="AV318" s="12" t="s">
        <v>86</v>
      </c>
      <c r="AW318" s="12" t="s">
        <v>33</v>
      </c>
      <c r="AX318" s="12" t="s">
        <v>77</v>
      </c>
      <c r="AY318" s="30" t="s">
        <v>246</v>
      </c>
    </row>
    <row r="319" spans="2:65" s="14" customFormat="1" x14ac:dyDescent="0.2">
      <c r="B319" s="164"/>
      <c r="D319" s="154" t="s">
        <v>255</v>
      </c>
      <c r="E319" s="33" t="s">
        <v>1</v>
      </c>
      <c r="F319" s="165" t="s">
        <v>301</v>
      </c>
      <c r="H319" s="166">
        <v>1</v>
      </c>
      <c r="L319" s="164"/>
      <c r="M319" s="167"/>
      <c r="T319" s="168"/>
      <c r="AT319" s="33" t="s">
        <v>255</v>
      </c>
      <c r="AU319" s="33" t="s">
        <v>86</v>
      </c>
      <c r="AV319" s="14" t="s">
        <v>253</v>
      </c>
      <c r="AW319" s="14" t="s">
        <v>33</v>
      </c>
      <c r="AX319" s="14" t="s">
        <v>8</v>
      </c>
      <c r="AY319" s="33" t="s">
        <v>246</v>
      </c>
    </row>
    <row r="320" spans="2:65" s="1" customFormat="1" ht="24.2" customHeight="1" x14ac:dyDescent="0.2">
      <c r="B320" s="50"/>
      <c r="C320" s="143" t="s">
        <v>616</v>
      </c>
      <c r="D320" s="143" t="s">
        <v>248</v>
      </c>
      <c r="E320" s="144" t="s">
        <v>2506</v>
      </c>
      <c r="F320" s="145" t="s">
        <v>2507</v>
      </c>
      <c r="G320" s="146" t="s">
        <v>455</v>
      </c>
      <c r="H320" s="147">
        <v>1</v>
      </c>
      <c r="I320" s="27"/>
      <c r="J320" s="148">
        <f>ROUND(I320*H320,0)</f>
        <v>0</v>
      </c>
      <c r="K320" s="145" t="s">
        <v>1</v>
      </c>
      <c r="L320" s="50"/>
      <c r="M320" s="149" t="s">
        <v>1</v>
      </c>
      <c r="N320" s="150" t="s">
        <v>42</v>
      </c>
      <c r="P320" s="151">
        <f>O320*H320</f>
        <v>0</v>
      </c>
      <c r="Q320" s="151">
        <v>0</v>
      </c>
      <c r="R320" s="151">
        <f>Q320*H320</f>
        <v>0</v>
      </c>
      <c r="S320" s="151">
        <v>0</v>
      </c>
      <c r="T320" s="152">
        <f>S320*H320</f>
        <v>0</v>
      </c>
      <c r="AR320" s="28" t="s">
        <v>253</v>
      </c>
      <c r="AT320" s="28" t="s">
        <v>248</v>
      </c>
      <c r="AU320" s="28" t="s">
        <v>86</v>
      </c>
      <c r="AY320" s="17" t="s">
        <v>246</v>
      </c>
      <c r="BE320" s="29">
        <f>IF(N320="základní",J320,0)</f>
        <v>0</v>
      </c>
      <c r="BF320" s="29">
        <f>IF(N320="snížená",J320,0)</f>
        <v>0</v>
      </c>
      <c r="BG320" s="29">
        <f>IF(N320="zákl. přenesená",J320,0)</f>
        <v>0</v>
      </c>
      <c r="BH320" s="29">
        <f>IF(N320="sníž. přenesená",J320,0)</f>
        <v>0</v>
      </c>
      <c r="BI320" s="29">
        <f>IF(N320="nulová",J320,0)</f>
        <v>0</v>
      </c>
      <c r="BJ320" s="17" t="s">
        <v>8</v>
      </c>
      <c r="BK320" s="29">
        <f>ROUND(I320*H320,0)</f>
        <v>0</v>
      </c>
      <c r="BL320" s="17" t="s">
        <v>253</v>
      </c>
      <c r="BM320" s="28" t="s">
        <v>982</v>
      </c>
    </row>
    <row r="321" spans="2:65" s="12" customFormat="1" x14ac:dyDescent="0.2">
      <c r="B321" s="153"/>
      <c r="D321" s="154" t="s">
        <v>255</v>
      </c>
      <c r="E321" s="30" t="s">
        <v>1</v>
      </c>
      <c r="F321" s="155" t="s">
        <v>2508</v>
      </c>
      <c r="H321" s="156">
        <v>1</v>
      </c>
      <c r="L321" s="153"/>
      <c r="M321" s="157"/>
      <c r="T321" s="158"/>
      <c r="AT321" s="30" t="s">
        <v>255</v>
      </c>
      <c r="AU321" s="30" t="s">
        <v>86</v>
      </c>
      <c r="AV321" s="12" t="s">
        <v>86</v>
      </c>
      <c r="AW321" s="12" t="s">
        <v>33</v>
      </c>
      <c r="AX321" s="12" t="s">
        <v>77</v>
      </c>
      <c r="AY321" s="30" t="s">
        <v>246</v>
      </c>
    </row>
    <row r="322" spans="2:65" s="14" customFormat="1" x14ac:dyDescent="0.2">
      <c r="B322" s="164"/>
      <c r="D322" s="154" t="s">
        <v>255</v>
      </c>
      <c r="E322" s="33" t="s">
        <v>1</v>
      </c>
      <c r="F322" s="165" t="s">
        <v>301</v>
      </c>
      <c r="H322" s="166">
        <v>1</v>
      </c>
      <c r="L322" s="164"/>
      <c r="M322" s="167"/>
      <c r="T322" s="168"/>
      <c r="AT322" s="33" t="s">
        <v>255</v>
      </c>
      <c r="AU322" s="33" t="s">
        <v>86</v>
      </c>
      <c r="AV322" s="14" t="s">
        <v>253</v>
      </c>
      <c r="AW322" s="14" t="s">
        <v>33</v>
      </c>
      <c r="AX322" s="14" t="s">
        <v>8</v>
      </c>
      <c r="AY322" s="33" t="s">
        <v>246</v>
      </c>
    </row>
    <row r="323" spans="2:65" s="1" customFormat="1" ht="24.2" customHeight="1" x14ac:dyDescent="0.2">
      <c r="B323" s="50"/>
      <c r="C323" s="143" t="s">
        <v>620</v>
      </c>
      <c r="D323" s="143" t="s">
        <v>248</v>
      </c>
      <c r="E323" s="144" t="s">
        <v>2509</v>
      </c>
      <c r="F323" s="145" t="s">
        <v>2510</v>
      </c>
      <c r="G323" s="146" t="s">
        <v>455</v>
      </c>
      <c r="H323" s="147">
        <v>1</v>
      </c>
      <c r="I323" s="27"/>
      <c r="J323" s="148">
        <f>ROUND(I323*H323,0)</f>
        <v>0</v>
      </c>
      <c r="K323" s="145" t="s">
        <v>1</v>
      </c>
      <c r="L323" s="50"/>
      <c r="M323" s="149" t="s">
        <v>1</v>
      </c>
      <c r="N323" s="150" t="s">
        <v>42</v>
      </c>
      <c r="P323" s="151">
        <f>O323*H323</f>
        <v>0</v>
      </c>
      <c r="Q323" s="151">
        <v>0</v>
      </c>
      <c r="R323" s="151">
        <f>Q323*H323</f>
        <v>0</v>
      </c>
      <c r="S323" s="151">
        <v>0</v>
      </c>
      <c r="T323" s="152">
        <f>S323*H323</f>
        <v>0</v>
      </c>
      <c r="AR323" s="28" t="s">
        <v>253</v>
      </c>
      <c r="AT323" s="28" t="s">
        <v>248</v>
      </c>
      <c r="AU323" s="28" t="s">
        <v>86</v>
      </c>
      <c r="AY323" s="17" t="s">
        <v>246</v>
      </c>
      <c r="BE323" s="29">
        <f>IF(N323="základní",J323,0)</f>
        <v>0</v>
      </c>
      <c r="BF323" s="29">
        <f>IF(N323="snížená",J323,0)</f>
        <v>0</v>
      </c>
      <c r="BG323" s="29">
        <f>IF(N323="zákl. přenesená",J323,0)</f>
        <v>0</v>
      </c>
      <c r="BH323" s="29">
        <f>IF(N323="sníž. přenesená",J323,0)</f>
        <v>0</v>
      </c>
      <c r="BI323" s="29">
        <f>IF(N323="nulová",J323,0)</f>
        <v>0</v>
      </c>
      <c r="BJ323" s="17" t="s">
        <v>8</v>
      </c>
      <c r="BK323" s="29">
        <f>ROUND(I323*H323,0)</f>
        <v>0</v>
      </c>
      <c r="BL323" s="17" t="s">
        <v>253</v>
      </c>
      <c r="BM323" s="28" t="s">
        <v>992</v>
      </c>
    </row>
    <row r="324" spans="2:65" s="12" customFormat="1" x14ac:dyDescent="0.2">
      <c r="B324" s="153"/>
      <c r="D324" s="154" t="s">
        <v>255</v>
      </c>
      <c r="E324" s="30" t="s">
        <v>1</v>
      </c>
      <c r="F324" s="155" t="s">
        <v>2419</v>
      </c>
      <c r="H324" s="156">
        <v>1</v>
      </c>
      <c r="L324" s="153"/>
      <c r="M324" s="157"/>
      <c r="T324" s="158"/>
      <c r="AT324" s="30" t="s">
        <v>255</v>
      </c>
      <c r="AU324" s="30" t="s">
        <v>86</v>
      </c>
      <c r="AV324" s="12" t="s">
        <v>86</v>
      </c>
      <c r="AW324" s="12" t="s">
        <v>33</v>
      </c>
      <c r="AX324" s="12" t="s">
        <v>77</v>
      </c>
      <c r="AY324" s="30" t="s">
        <v>246</v>
      </c>
    </row>
    <row r="325" spans="2:65" s="14" customFormat="1" x14ac:dyDescent="0.2">
      <c r="B325" s="164"/>
      <c r="D325" s="154" t="s">
        <v>255</v>
      </c>
      <c r="E325" s="33" t="s">
        <v>1</v>
      </c>
      <c r="F325" s="165" t="s">
        <v>301</v>
      </c>
      <c r="H325" s="166">
        <v>1</v>
      </c>
      <c r="L325" s="164"/>
      <c r="M325" s="167"/>
      <c r="T325" s="168"/>
      <c r="AT325" s="33" t="s">
        <v>255</v>
      </c>
      <c r="AU325" s="33" t="s">
        <v>86</v>
      </c>
      <c r="AV325" s="14" t="s">
        <v>253</v>
      </c>
      <c r="AW325" s="14" t="s">
        <v>33</v>
      </c>
      <c r="AX325" s="14" t="s">
        <v>8</v>
      </c>
      <c r="AY325" s="33" t="s">
        <v>246</v>
      </c>
    </row>
    <row r="326" spans="2:65" s="1" customFormat="1" ht="33" customHeight="1" x14ac:dyDescent="0.2">
      <c r="B326" s="50"/>
      <c r="C326" s="143" t="s">
        <v>624</v>
      </c>
      <c r="D326" s="143" t="s">
        <v>248</v>
      </c>
      <c r="E326" s="144" t="s">
        <v>2511</v>
      </c>
      <c r="F326" s="145" t="s">
        <v>2512</v>
      </c>
      <c r="G326" s="146" t="s">
        <v>455</v>
      </c>
      <c r="H326" s="147">
        <v>2</v>
      </c>
      <c r="I326" s="27"/>
      <c r="J326" s="148">
        <f>ROUND(I326*H326,0)</f>
        <v>0</v>
      </c>
      <c r="K326" s="145" t="s">
        <v>1</v>
      </c>
      <c r="L326" s="50"/>
      <c r="M326" s="149" t="s">
        <v>1</v>
      </c>
      <c r="N326" s="150" t="s">
        <v>42</v>
      </c>
      <c r="P326" s="151">
        <f>O326*H326</f>
        <v>0</v>
      </c>
      <c r="Q326" s="151">
        <v>0</v>
      </c>
      <c r="R326" s="151">
        <f>Q326*H326</f>
        <v>0</v>
      </c>
      <c r="S326" s="151">
        <v>0</v>
      </c>
      <c r="T326" s="152">
        <f>S326*H326</f>
        <v>0</v>
      </c>
      <c r="AR326" s="28" t="s">
        <v>253</v>
      </c>
      <c r="AT326" s="28" t="s">
        <v>248</v>
      </c>
      <c r="AU326" s="28" t="s">
        <v>86</v>
      </c>
      <c r="AY326" s="17" t="s">
        <v>246</v>
      </c>
      <c r="BE326" s="29">
        <f>IF(N326="základní",J326,0)</f>
        <v>0</v>
      </c>
      <c r="BF326" s="29">
        <f>IF(N326="snížená",J326,0)</f>
        <v>0</v>
      </c>
      <c r="BG326" s="29">
        <f>IF(N326="zákl. přenesená",J326,0)</f>
        <v>0</v>
      </c>
      <c r="BH326" s="29">
        <f>IF(N326="sníž. přenesená",J326,0)</f>
        <v>0</v>
      </c>
      <c r="BI326" s="29">
        <f>IF(N326="nulová",J326,0)</f>
        <v>0</v>
      </c>
      <c r="BJ326" s="17" t="s">
        <v>8</v>
      </c>
      <c r="BK326" s="29">
        <f>ROUND(I326*H326,0)</f>
        <v>0</v>
      </c>
      <c r="BL326" s="17" t="s">
        <v>253</v>
      </c>
      <c r="BM326" s="28" t="s">
        <v>1002</v>
      </c>
    </row>
    <row r="327" spans="2:65" s="12" customFormat="1" x14ac:dyDescent="0.2">
      <c r="B327" s="153"/>
      <c r="D327" s="154" t="s">
        <v>255</v>
      </c>
      <c r="E327" s="30" t="s">
        <v>1</v>
      </c>
      <c r="F327" s="155" t="s">
        <v>2419</v>
      </c>
      <c r="H327" s="156">
        <v>1</v>
      </c>
      <c r="L327" s="153"/>
      <c r="M327" s="157"/>
      <c r="T327" s="158"/>
      <c r="AT327" s="30" t="s">
        <v>255</v>
      </c>
      <c r="AU327" s="30" t="s">
        <v>86</v>
      </c>
      <c r="AV327" s="12" t="s">
        <v>86</v>
      </c>
      <c r="AW327" s="12" t="s">
        <v>33</v>
      </c>
      <c r="AX327" s="12" t="s">
        <v>77</v>
      </c>
      <c r="AY327" s="30" t="s">
        <v>246</v>
      </c>
    </row>
    <row r="328" spans="2:65" s="12" customFormat="1" x14ac:dyDescent="0.2">
      <c r="B328" s="153"/>
      <c r="D328" s="154" t="s">
        <v>255</v>
      </c>
      <c r="E328" s="30" t="s">
        <v>1</v>
      </c>
      <c r="F328" s="155" t="s">
        <v>2508</v>
      </c>
      <c r="H328" s="156">
        <v>1</v>
      </c>
      <c r="L328" s="153"/>
      <c r="M328" s="157"/>
      <c r="T328" s="158"/>
      <c r="AT328" s="30" t="s">
        <v>255</v>
      </c>
      <c r="AU328" s="30" t="s">
        <v>86</v>
      </c>
      <c r="AV328" s="12" t="s">
        <v>86</v>
      </c>
      <c r="AW328" s="12" t="s">
        <v>33</v>
      </c>
      <c r="AX328" s="12" t="s">
        <v>77</v>
      </c>
      <c r="AY328" s="30" t="s">
        <v>246</v>
      </c>
    </row>
    <row r="329" spans="2:65" s="14" customFormat="1" x14ac:dyDescent="0.2">
      <c r="B329" s="164"/>
      <c r="D329" s="154" t="s">
        <v>255</v>
      </c>
      <c r="E329" s="33" t="s">
        <v>1</v>
      </c>
      <c r="F329" s="165" t="s">
        <v>301</v>
      </c>
      <c r="H329" s="166">
        <v>2</v>
      </c>
      <c r="L329" s="164"/>
      <c r="M329" s="167"/>
      <c r="T329" s="168"/>
      <c r="AT329" s="33" t="s">
        <v>255</v>
      </c>
      <c r="AU329" s="33" t="s">
        <v>86</v>
      </c>
      <c r="AV329" s="14" t="s">
        <v>253</v>
      </c>
      <c r="AW329" s="14" t="s">
        <v>33</v>
      </c>
      <c r="AX329" s="14" t="s">
        <v>8</v>
      </c>
      <c r="AY329" s="33" t="s">
        <v>246</v>
      </c>
    </row>
    <row r="330" spans="2:65" s="1" customFormat="1" ht="24.2" customHeight="1" x14ac:dyDescent="0.2">
      <c r="B330" s="50"/>
      <c r="C330" s="143" t="s">
        <v>628</v>
      </c>
      <c r="D330" s="143" t="s">
        <v>248</v>
      </c>
      <c r="E330" s="144" t="s">
        <v>2513</v>
      </c>
      <c r="F330" s="145" t="s">
        <v>2514</v>
      </c>
      <c r="G330" s="146" t="s">
        <v>455</v>
      </c>
      <c r="H330" s="147">
        <v>2</v>
      </c>
      <c r="I330" s="27"/>
      <c r="J330" s="148">
        <f>ROUND(I330*H330,0)</f>
        <v>0</v>
      </c>
      <c r="K330" s="145" t="s">
        <v>1</v>
      </c>
      <c r="L330" s="50"/>
      <c r="M330" s="149" t="s">
        <v>1</v>
      </c>
      <c r="N330" s="150" t="s">
        <v>42</v>
      </c>
      <c r="P330" s="151">
        <f>O330*H330</f>
        <v>0</v>
      </c>
      <c r="Q330" s="151">
        <v>0</v>
      </c>
      <c r="R330" s="151">
        <f>Q330*H330</f>
        <v>0</v>
      </c>
      <c r="S330" s="151">
        <v>0</v>
      </c>
      <c r="T330" s="152">
        <f>S330*H330</f>
        <v>0</v>
      </c>
      <c r="AR330" s="28" t="s">
        <v>253</v>
      </c>
      <c r="AT330" s="28" t="s">
        <v>248</v>
      </c>
      <c r="AU330" s="28" t="s">
        <v>86</v>
      </c>
      <c r="AY330" s="17" t="s">
        <v>246</v>
      </c>
      <c r="BE330" s="29">
        <f>IF(N330="základní",J330,0)</f>
        <v>0</v>
      </c>
      <c r="BF330" s="29">
        <f>IF(N330="snížená",J330,0)</f>
        <v>0</v>
      </c>
      <c r="BG330" s="29">
        <f>IF(N330="zákl. přenesená",J330,0)</f>
        <v>0</v>
      </c>
      <c r="BH330" s="29">
        <f>IF(N330="sníž. přenesená",J330,0)</f>
        <v>0</v>
      </c>
      <c r="BI330" s="29">
        <f>IF(N330="nulová",J330,0)</f>
        <v>0</v>
      </c>
      <c r="BJ330" s="17" t="s">
        <v>8</v>
      </c>
      <c r="BK330" s="29">
        <f>ROUND(I330*H330,0)</f>
        <v>0</v>
      </c>
      <c r="BL330" s="17" t="s">
        <v>253</v>
      </c>
      <c r="BM330" s="28" t="s">
        <v>1015</v>
      </c>
    </row>
    <row r="331" spans="2:65" s="12" customFormat="1" x14ac:dyDescent="0.2">
      <c r="B331" s="153"/>
      <c r="D331" s="154" t="s">
        <v>255</v>
      </c>
      <c r="E331" s="30" t="s">
        <v>1</v>
      </c>
      <c r="F331" s="155" t="s">
        <v>2419</v>
      </c>
      <c r="H331" s="156">
        <v>1</v>
      </c>
      <c r="L331" s="153"/>
      <c r="M331" s="157"/>
      <c r="T331" s="158"/>
      <c r="AT331" s="30" t="s">
        <v>255</v>
      </c>
      <c r="AU331" s="30" t="s">
        <v>86</v>
      </c>
      <c r="AV331" s="12" t="s">
        <v>86</v>
      </c>
      <c r="AW331" s="12" t="s">
        <v>33</v>
      </c>
      <c r="AX331" s="12" t="s">
        <v>77</v>
      </c>
      <c r="AY331" s="30" t="s">
        <v>246</v>
      </c>
    </row>
    <row r="332" spans="2:65" s="12" customFormat="1" x14ac:dyDescent="0.2">
      <c r="B332" s="153"/>
      <c r="D332" s="154" t="s">
        <v>255</v>
      </c>
      <c r="E332" s="30" t="s">
        <v>1</v>
      </c>
      <c r="F332" s="155" t="s">
        <v>2508</v>
      </c>
      <c r="H332" s="156">
        <v>1</v>
      </c>
      <c r="L332" s="153"/>
      <c r="M332" s="157"/>
      <c r="T332" s="158"/>
      <c r="AT332" s="30" t="s">
        <v>255</v>
      </c>
      <c r="AU332" s="30" t="s">
        <v>86</v>
      </c>
      <c r="AV332" s="12" t="s">
        <v>86</v>
      </c>
      <c r="AW332" s="12" t="s">
        <v>33</v>
      </c>
      <c r="AX332" s="12" t="s">
        <v>77</v>
      </c>
      <c r="AY332" s="30" t="s">
        <v>246</v>
      </c>
    </row>
    <row r="333" spans="2:65" s="14" customFormat="1" x14ac:dyDescent="0.2">
      <c r="B333" s="164"/>
      <c r="D333" s="154" t="s">
        <v>255</v>
      </c>
      <c r="E333" s="33" t="s">
        <v>1</v>
      </c>
      <c r="F333" s="165" t="s">
        <v>301</v>
      </c>
      <c r="H333" s="166">
        <v>2</v>
      </c>
      <c r="L333" s="164"/>
      <c r="M333" s="167"/>
      <c r="T333" s="168"/>
      <c r="AT333" s="33" t="s">
        <v>255</v>
      </c>
      <c r="AU333" s="33" t="s">
        <v>86</v>
      </c>
      <c r="AV333" s="14" t="s">
        <v>253</v>
      </c>
      <c r="AW333" s="14" t="s">
        <v>33</v>
      </c>
      <c r="AX333" s="14" t="s">
        <v>8</v>
      </c>
      <c r="AY333" s="33" t="s">
        <v>246</v>
      </c>
    </row>
    <row r="334" spans="2:65" s="1" customFormat="1" ht="33" customHeight="1" x14ac:dyDescent="0.2">
      <c r="B334" s="50"/>
      <c r="C334" s="143" t="s">
        <v>633</v>
      </c>
      <c r="D334" s="143" t="s">
        <v>248</v>
      </c>
      <c r="E334" s="144" t="s">
        <v>2515</v>
      </c>
      <c r="F334" s="145" t="s">
        <v>2516</v>
      </c>
      <c r="G334" s="146" t="s">
        <v>455</v>
      </c>
      <c r="H334" s="147">
        <v>2</v>
      </c>
      <c r="I334" s="27"/>
      <c r="J334" s="148">
        <f>ROUND(I334*H334,0)</f>
        <v>0</v>
      </c>
      <c r="K334" s="145" t="s">
        <v>1</v>
      </c>
      <c r="L334" s="50"/>
      <c r="M334" s="149" t="s">
        <v>1</v>
      </c>
      <c r="N334" s="150" t="s">
        <v>42</v>
      </c>
      <c r="P334" s="151">
        <f>O334*H334</f>
        <v>0</v>
      </c>
      <c r="Q334" s="151">
        <v>0</v>
      </c>
      <c r="R334" s="151">
        <f>Q334*H334</f>
        <v>0</v>
      </c>
      <c r="S334" s="151">
        <v>0</v>
      </c>
      <c r="T334" s="152">
        <f>S334*H334</f>
        <v>0</v>
      </c>
      <c r="AR334" s="28" t="s">
        <v>253</v>
      </c>
      <c r="AT334" s="28" t="s">
        <v>248</v>
      </c>
      <c r="AU334" s="28" t="s">
        <v>86</v>
      </c>
      <c r="AY334" s="17" t="s">
        <v>246</v>
      </c>
      <c r="BE334" s="29">
        <f>IF(N334="základní",J334,0)</f>
        <v>0</v>
      </c>
      <c r="BF334" s="29">
        <f>IF(N334="snížená",J334,0)</f>
        <v>0</v>
      </c>
      <c r="BG334" s="29">
        <f>IF(N334="zákl. přenesená",J334,0)</f>
        <v>0</v>
      </c>
      <c r="BH334" s="29">
        <f>IF(N334="sníž. přenesená",J334,0)</f>
        <v>0</v>
      </c>
      <c r="BI334" s="29">
        <f>IF(N334="nulová",J334,0)</f>
        <v>0</v>
      </c>
      <c r="BJ334" s="17" t="s">
        <v>8</v>
      </c>
      <c r="BK334" s="29">
        <f>ROUND(I334*H334,0)</f>
        <v>0</v>
      </c>
      <c r="BL334" s="17" t="s">
        <v>253</v>
      </c>
      <c r="BM334" s="28" t="s">
        <v>1023</v>
      </c>
    </row>
    <row r="335" spans="2:65" s="12" customFormat="1" x14ac:dyDescent="0.2">
      <c r="B335" s="153"/>
      <c r="D335" s="154" t="s">
        <v>255</v>
      </c>
      <c r="E335" s="30" t="s">
        <v>1</v>
      </c>
      <c r="F335" s="155" t="s">
        <v>2419</v>
      </c>
      <c r="H335" s="156">
        <v>1</v>
      </c>
      <c r="L335" s="153"/>
      <c r="M335" s="157"/>
      <c r="T335" s="158"/>
      <c r="AT335" s="30" t="s">
        <v>255</v>
      </c>
      <c r="AU335" s="30" t="s">
        <v>86</v>
      </c>
      <c r="AV335" s="12" t="s">
        <v>86</v>
      </c>
      <c r="AW335" s="12" t="s">
        <v>33</v>
      </c>
      <c r="AX335" s="12" t="s">
        <v>77</v>
      </c>
      <c r="AY335" s="30" t="s">
        <v>246</v>
      </c>
    </row>
    <row r="336" spans="2:65" s="12" customFormat="1" x14ac:dyDescent="0.2">
      <c r="B336" s="153"/>
      <c r="D336" s="154" t="s">
        <v>255</v>
      </c>
      <c r="E336" s="30" t="s">
        <v>1</v>
      </c>
      <c r="F336" s="155" t="s">
        <v>2508</v>
      </c>
      <c r="H336" s="156">
        <v>1</v>
      </c>
      <c r="L336" s="153"/>
      <c r="M336" s="157"/>
      <c r="T336" s="158"/>
      <c r="AT336" s="30" t="s">
        <v>255</v>
      </c>
      <c r="AU336" s="30" t="s">
        <v>86</v>
      </c>
      <c r="AV336" s="12" t="s">
        <v>86</v>
      </c>
      <c r="AW336" s="12" t="s">
        <v>33</v>
      </c>
      <c r="AX336" s="12" t="s">
        <v>77</v>
      </c>
      <c r="AY336" s="30" t="s">
        <v>246</v>
      </c>
    </row>
    <row r="337" spans="2:65" s="14" customFormat="1" x14ac:dyDescent="0.2">
      <c r="B337" s="164"/>
      <c r="D337" s="154" t="s">
        <v>255</v>
      </c>
      <c r="E337" s="33" t="s">
        <v>1</v>
      </c>
      <c r="F337" s="165" t="s">
        <v>301</v>
      </c>
      <c r="H337" s="166">
        <v>2</v>
      </c>
      <c r="L337" s="164"/>
      <c r="M337" s="167"/>
      <c r="T337" s="168"/>
      <c r="AT337" s="33" t="s">
        <v>255</v>
      </c>
      <c r="AU337" s="33" t="s">
        <v>86</v>
      </c>
      <c r="AV337" s="14" t="s">
        <v>253</v>
      </c>
      <c r="AW337" s="14" t="s">
        <v>33</v>
      </c>
      <c r="AX337" s="14" t="s">
        <v>8</v>
      </c>
      <c r="AY337" s="33" t="s">
        <v>246</v>
      </c>
    </row>
    <row r="338" spans="2:65" s="1" customFormat="1" ht="24.2" customHeight="1" x14ac:dyDescent="0.2">
      <c r="B338" s="50"/>
      <c r="C338" s="143" t="s">
        <v>637</v>
      </c>
      <c r="D338" s="143" t="s">
        <v>248</v>
      </c>
      <c r="E338" s="144" t="s">
        <v>2517</v>
      </c>
      <c r="F338" s="145" t="s">
        <v>2518</v>
      </c>
      <c r="G338" s="146" t="s">
        <v>455</v>
      </c>
      <c r="H338" s="147">
        <v>2</v>
      </c>
      <c r="I338" s="27"/>
      <c r="J338" s="148">
        <f>ROUND(I338*H338,0)</f>
        <v>0</v>
      </c>
      <c r="K338" s="145" t="s">
        <v>1</v>
      </c>
      <c r="L338" s="50"/>
      <c r="M338" s="149" t="s">
        <v>1</v>
      </c>
      <c r="N338" s="150" t="s">
        <v>42</v>
      </c>
      <c r="P338" s="151">
        <f>O338*H338</f>
        <v>0</v>
      </c>
      <c r="Q338" s="151">
        <v>0</v>
      </c>
      <c r="R338" s="151">
        <f>Q338*H338</f>
        <v>0</v>
      </c>
      <c r="S338" s="151">
        <v>0</v>
      </c>
      <c r="T338" s="152">
        <f>S338*H338</f>
        <v>0</v>
      </c>
      <c r="AR338" s="28" t="s">
        <v>253</v>
      </c>
      <c r="AT338" s="28" t="s">
        <v>248</v>
      </c>
      <c r="AU338" s="28" t="s">
        <v>86</v>
      </c>
      <c r="AY338" s="17" t="s">
        <v>246</v>
      </c>
      <c r="BE338" s="29">
        <f>IF(N338="základní",J338,0)</f>
        <v>0</v>
      </c>
      <c r="BF338" s="29">
        <f>IF(N338="snížená",J338,0)</f>
        <v>0</v>
      </c>
      <c r="BG338" s="29">
        <f>IF(N338="zákl. přenesená",J338,0)</f>
        <v>0</v>
      </c>
      <c r="BH338" s="29">
        <f>IF(N338="sníž. přenesená",J338,0)</f>
        <v>0</v>
      </c>
      <c r="BI338" s="29">
        <f>IF(N338="nulová",J338,0)</f>
        <v>0</v>
      </c>
      <c r="BJ338" s="17" t="s">
        <v>8</v>
      </c>
      <c r="BK338" s="29">
        <f>ROUND(I338*H338,0)</f>
        <v>0</v>
      </c>
      <c r="BL338" s="17" t="s">
        <v>253</v>
      </c>
      <c r="BM338" s="28" t="s">
        <v>1031</v>
      </c>
    </row>
    <row r="339" spans="2:65" s="12" customFormat="1" x14ac:dyDescent="0.2">
      <c r="B339" s="153"/>
      <c r="D339" s="154" t="s">
        <v>255</v>
      </c>
      <c r="E339" s="30" t="s">
        <v>1</v>
      </c>
      <c r="F339" s="155" t="s">
        <v>2419</v>
      </c>
      <c r="H339" s="156">
        <v>1</v>
      </c>
      <c r="L339" s="153"/>
      <c r="M339" s="157"/>
      <c r="T339" s="158"/>
      <c r="AT339" s="30" t="s">
        <v>255</v>
      </c>
      <c r="AU339" s="30" t="s">
        <v>86</v>
      </c>
      <c r="AV339" s="12" t="s">
        <v>86</v>
      </c>
      <c r="AW339" s="12" t="s">
        <v>33</v>
      </c>
      <c r="AX339" s="12" t="s">
        <v>77</v>
      </c>
      <c r="AY339" s="30" t="s">
        <v>246</v>
      </c>
    </row>
    <row r="340" spans="2:65" s="12" customFormat="1" x14ac:dyDescent="0.2">
      <c r="B340" s="153"/>
      <c r="D340" s="154" t="s">
        <v>255</v>
      </c>
      <c r="E340" s="30" t="s">
        <v>1</v>
      </c>
      <c r="F340" s="155" t="s">
        <v>2508</v>
      </c>
      <c r="H340" s="156">
        <v>1</v>
      </c>
      <c r="L340" s="153"/>
      <c r="M340" s="157"/>
      <c r="T340" s="158"/>
      <c r="AT340" s="30" t="s">
        <v>255</v>
      </c>
      <c r="AU340" s="30" t="s">
        <v>86</v>
      </c>
      <c r="AV340" s="12" t="s">
        <v>86</v>
      </c>
      <c r="AW340" s="12" t="s">
        <v>33</v>
      </c>
      <c r="AX340" s="12" t="s">
        <v>77</v>
      </c>
      <c r="AY340" s="30" t="s">
        <v>246</v>
      </c>
    </row>
    <row r="341" spans="2:65" s="14" customFormat="1" x14ac:dyDescent="0.2">
      <c r="B341" s="164"/>
      <c r="D341" s="154" t="s">
        <v>255</v>
      </c>
      <c r="E341" s="33" t="s">
        <v>1</v>
      </c>
      <c r="F341" s="165" t="s">
        <v>301</v>
      </c>
      <c r="H341" s="166">
        <v>2</v>
      </c>
      <c r="L341" s="164"/>
      <c r="M341" s="167"/>
      <c r="T341" s="168"/>
      <c r="AT341" s="33" t="s">
        <v>255</v>
      </c>
      <c r="AU341" s="33" t="s">
        <v>86</v>
      </c>
      <c r="AV341" s="14" t="s">
        <v>253</v>
      </c>
      <c r="AW341" s="14" t="s">
        <v>33</v>
      </c>
      <c r="AX341" s="14" t="s">
        <v>8</v>
      </c>
      <c r="AY341" s="33" t="s">
        <v>246</v>
      </c>
    </row>
    <row r="342" spans="2:65" s="1" customFormat="1" ht="21.75" customHeight="1" x14ac:dyDescent="0.2">
      <c r="B342" s="50"/>
      <c r="C342" s="143" t="s">
        <v>642</v>
      </c>
      <c r="D342" s="143" t="s">
        <v>248</v>
      </c>
      <c r="E342" s="144" t="s">
        <v>2519</v>
      </c>
      <c r="F342" s="145" t="s">
        <v>2520</v>
      </c>
      <c r="G342" s="146" t="s">
        <v>2521</v>
      </c>
      <c r="H342" s="147">
        <v>2</v>
      </c>
      <c r="I342" s="27"/>
      <c r="J342" s="148">
        <f>ROUND(I342*H342,0)</f>
        <v>0</v>
      </c>
      <c r="K342" s="145" t="s">
        <v>1</v>
      </c>
      <c r="L342" s="50"/>
      <c r="M342" s="149" t="s">
        <v>1</v>
      </c>
      <c r="N342" s="150" t="s">
        <v>42</v>
      </c>
      <c r="P342" s="151">
        <f>O342*H342</f>
        <v>0</v>
      </c>
      <c r="Q342" s="151">
        <v>0</v>
      </c>
      <c r="R342" s="151">
        <f>Q342*H342</f>
        <v>0</v>
      </c>
      <c r="S342" s="151">
        <v>0</v>
      </c>
      <c r="T342" s="152">
        <f>S342*H342</f>
        <v>0</v>
      </c>
      <c r="AR342" s="28" t="s">
        <v>253</v>
      </c>
      <c r="AT342" s="28" t="s">
        <v>248</v>
      </c>
      <c r="AU342" s="28" t="s">
        <v>86</v>
      </c>
      <c r="AY342" s="17" t="s">
        <v>246</v>
      </c>
      <c r="BE342" s="29">
        <f>IF(N342="základní",J342,0)</f>
        <v>0</v>
      </c>
      <c r="BF342" s="29">
        <f>IF(N342="snížená",J342,0)</f>
        <v>0</v>
      </c>
      <c r="BG342" s="29">
        <f>IF(N342="zákl. přenesená",J342,0)</f>
        <v>0</v>
      </c>
      <c r="BH342" s="29">
        <f>IF(N342="sníž. přenesená",J342,0)</f>
        <v>0</v>
      </c>
      <c r="BI342" s="29">
        <f>IF(N342="nulová",J342,0)</f>
        <v>0</v>
      </c>
      <c r="BJ342" s="17" t="s">
        <v>8</v>
      </c>
      <c r="BK342" s="29">
        <f>ROUND(I342*H342,0)</f>
        <v>0</v>
      </c>
      <c r="BL342" s="17" t="s">
        <v>253</v>
      </c>
      <c r="BM342" s="28" t="s">
        <v>1041</v>
      </c>
    </row>
    <row r="343" spans="2:65" s="12" customFormat="1" x14ac:dyDescent="0.2">
      <c r="B343" s="153"/>
      <c r="D343" s="154" t="s">
        <v>255</v>
      </c>
      <c r="E343" s="30" t="s">
        <v>1</v>
      </c>
      <c r="F343" s="155" t="s">
        <v>2522</v>
      </c>
      <c r="H343" s="156">
        <v>2</v>
      </c>
      <c r="L343" s="153"/>
      <c r="M343" s="157"/>
      <c r="T343" s="158"/>
      <c r="AT343" s="30" t="s">
        <v>255</v>
      </c>
      <c r="AU343" s="30" t="s">
        <v>86</v>
      </c>
      <c r="AV343" s="12" t="s">
        <v>86</v>
      </c>
      <c r="AW343" s="12" t="s">
        <v>33</v>
      </c>
      <c r="AX343" s="12" t="s">
        <v>77</v>
      </c>
      <c r="AY343" s="30" t="s">
        <v>246</v>
      </c>
    </row>
    <row r="344" spans="2:65" s="14" customFormat="1" x14ac:dyDescent="0.2">
      <c r="B344" s="164"/>
      <c r="D344" s="154" t="s">
        <v>255</v>
      </c>
      <c r="E344" s="33" t="s">
        <v>1</v>
      </c>
      <c r="F344" s="165" t="s">
        <v>301</v>
      </c>
      <c r="H344" s="166">
        <v>2</v>
      </c>
      <c r="L344" s="164"/>
      <c r="M344" s="167"/>
      <c r="T344" s="168"/>
      <c r="AT344" s="33" t="s">
        <v>255</v>
      </c>
      <c r="AU344" s="33" t="s">
        <v>86</v>
      </c>
      <c r="AV344" s="14" t="s">
        <v>253</v>
      </c>
      <c r="AW344" s="14" t="s">
        <v>33</v>
      </c>
      <c r="AX344" s="14" t="s">
        <v>8</v>
      </c>
      <c r="AY344" s="33" t="s">
        <v>246</v>
      </c>
    </row>
    <row r="345" spans="2:65" s="1" customFormat="1" ht="24.2" customHeight="1" x14ac:dyDescent="0.2">
      <c r="B345" s="50"/>
      <c r="C345" s="143" t="s">
        <v>647</v>
      </c>
      <c r="D345" s="143" t="s">
        <v>248</v>
      </c>
      <c r="E345" s="144" t="s">
        <v>2523</v>
      </c>
      <c r="F345" s="145" t="s">
        <v>2524</v>
      </c>
      <c r="G345" s="146" t="s">
        <v>455</v>
      </c>
      <c r="H345" s="147">
        <v>1</v>
      </c>
      <c r="I345" s="27"/>
      <c r="J345" s="148">
        <f>ROUND(I345*H345,0)</f>
        <v>0</v>
      </c>
      <c r="K345" s="145" t="s">
        <v>1</v>
      </c>
      <c r="L345" s="50"/>
      <c r="M345" s="149" t="s">
        <v>1</v>
      </c>
      <c r="N345" s="150" t="s">
        <v>42</v>
      </c>
      <c r="P345" s="151">
        <f>O345*H345</f>
        <v>0</v>
      </c>
      <c r="Q345" s="151">
        <v>0</v>
      </c>
      <c r="R345" s="151">
        <f>Q345*H345</f>
        <v>0</v>
      </c>
      <c r="S345" s="151">
        <v>0</v>
      </c>
      <c r="T345" s="152">
        <f>S345*H345</f>
        <v>0</v>
      </c>
      <c r="AR345" s="28" t="s">
        <v>253</v>
      </c>
      <c r="AT345" s="28" t="s">
        <v>248</v>
      </c>
      <c r="AU345" s="28" t="s">
        <v>86</v>
      </c>
      <c r="AY345" s="17" t="s">
        <v>246</v>
      </c>
      <c r="BE345" s="29">
        <f>IF(N345="základní",J345,0)</f>
        <v>0</v>
      </c>
      <c r="BF345" s="29">
        <f>IF(N345="snížená",J345,0)</f>
        <v>0</v>
      </c>
      <c r="BG345" s="29">
        <f>IF(N345="zákl. přenesená",J345,0)</f>
        <v>0</v>
      </c>
      <c r="BH345" s="29">
        <f>IF(N345="sníž. přenesená",J345,0)</f>
        <v>0</v>
      </c>
      <c r="BI345" s="29">
        <f>IF(N345="nulová",J345,0)</f>
        <v>0</v>
      </c>
      <c r="BJ345" s="17" t="s">
        <v>8</v>
      </c>
      <c r="BK345" s="29">
        <f>ROUND(I345*H345,0)</f>
        <v>0</v>
      </c>
      <c r="BL345" s="17" t="s">
        <v>253</v>
      </c>
      <c r="BM345" s="28" t="s">
        <v>1051</v>
      </c>
    </row>
    <row r="346" spans="2:65" s="12" customFormat="1" x14ac:dyDescent="0.2">
      <c r="B346" s="153"/>
      <c r="D346" s="154" t="s">
        <v>255</v>
      </c>
      <c r="E346" s="30" t="s">
        <v>1</v>
      </c>
      <c r="F346" s="155" t="s">
        <v>2446</v>
      </c>
      <c r="H346" s="156">
        <v>1</v>
      </c>
      <c r="L346" s="153"/>
      <c r="M346" s="157"/>
      <c r="T346" s="158"/>
      <c r="AT346" s="30" t="s">
        <v>255</v>
      </c>
      <c r="AU346" s="30" t="s">
        <v>86</v>
      </c>
      <c r="AV346" s="12" t="s">
        <v>86</v>
      </c>
      <c r="AW346" s="12" t="s">
        <v>33</v>
      </c>
      <c r="AX346" s="12" t="s">
        <v>77</v>
      </c>
      <c r="AY346" s="30" t="s">
        <v>246</v>
      </c>
    </row>
    <row r="347" spans="2:65" s="14" customFormat="1" x14ac:dyDescent="0.2">
      <c r="B347" s="164"/>
      <c r="D347" s="154" t="s">
        <v>255</v>
      </c>
      <c r="E347" s="33" t="s">
        <v>1</v>
      </c>
      <c r="F347" s="165" t="s">
        <v>301</v>
      </c>
      <c r="H347" s="166">
        <v>1</v>
      </c>
      <c r="L347" s="164"/>
      <c r="M347" s="167"/>
      <c r="T347" s="168"/>
      <c r="AT347" s="33" t="s">
        <v>255</v>
      </c>
      <c r="AU347" s="33" t="s">
        <v>86</v>
      </c>
      <c r="AV347" s="14" t="s">
        <v>253</v>
      </c>
      <c r="AW347" s="14" t="s">
        <v>33</v>
      </c>
      <c r="AX347" s="14" t="s">
        <v>8</v>
      </c>
      <c r="AY347" s="33" t="s">
        <v>246</v>
      </c>
    </row>
    <row r="348" spans="2:65" s="1" customFormat="1" ht="24.2" customHeight="1" x14ac:dyDescent="0.2">
      <c r="B348" s="50"/>
      <c r="C348" s="143" t="s">
        <v>652</v>
      </c>
      <c r="D348" s="143" t="s">
        <v>248</v>
      </c>
      <c r="E348" s="144" t="s">
        <v>2525</v>
      </c>
      <c r="F348" s="145" t="s">
        <v>2526</v>
      </c>
      <c r="G348" s="146" t="s">
        <v>455</v>
      </c>
      <c r="H348" s="147">
        <v>3</v>
      </c>
      <c r="I348" s="27"/>
      <c r="J348" s="148">
        <f>ROUND(I348*H348,0)</f>
        <v>0</v>
      </c>
      <c r="K348" s="145" t="s">
        <v>1</v>
      </c>
      <c r="L348" s="50"/>
      <c r="M348" s="149" t="s">
        <v>1</v>
      </c>
      <c r="N348" s="150" t="s">
        <v>42</v>
      </c>
      <c r="P348" s="151">
        <f>O348*H348</f>
        <v>0</v>
      </c>
      <c r="Q348" s="151">
        <v>0</v>
      </c>
      <c r="R348" s="151">
        <f>Q348*H348</f>
        <v>0</v>
      </c>
      <c r="S348" s="151">
        <v>0</v>
      </c>
      <c r="T348" s="152">
        <f>S348*H348</f>
        <v>0</v>
      </c>
      <c r="AR348" s="28" t="s">
        <v>253</v>
      </c>
      <c r="AT348" s="28" t="s">
        <v>248</v>
      </c>
      <c r="AU348" s="28" t="s">
        <v>86</v>
      </c>
      <c r="AY348" s="17" t="s">
        <v>246</v>
      </c>
      <c r="BE348" s="29">
        <f>IF(N348="základní",J348,0)</f>
        <v>0</v>
      </c>
      <c r="BF348" s="29">
        <f>IF(N348="snížená",J348,0)</f>
        <v>0</v>
      </c>
      <c r="BG348" s="29">
        <f>IF(N348="zákl. přenesená",J348,0)</f>
        <v>0</v>
      </c>
      <c r="BH348" s="29">
        <f>IF(N348="sníž. přenesená",J348,0)</f>
        <v>0</v>
      </c>
      <c r="BI348" s="29">
        <f>IF(N348="nulová",J348,0)</f>
        <v>0</v>
      </c>
      <c r="BJ348" s="17" t="s">
        <v>8</v>
      </c>
      <c r="BK348" s="29">
        <f>ROUND(I348*H348,0)</f>
        <v>0</v>
      </c>
      <c r="BL348" s="17" t="s">
        <v>253</v>
      </c>
      <c r="BM348" s="28" t="s">
        <v>1063</v>
      </c>
    </row>
    <row r="349" spans="2:65" s="12" customFormat="1" x14ac:dyDescent="0.2">
      <c r="B349" s="153"/>
      <c r="D349" s="154" t="s">
        <v>255</v>
      </c>
      <c r="E349" s="30" t="s">
        <v>1</v>
      </c>
      <c r="F349" s="155" t="s">
        <v>2459</v>
      </c>
      <c r="H349" s="156">
        <v>3</v>
      </c>
      <c r="L349" s="153"/>
      <c r="M349" s="157"/>
      <c r="T349" s="158"/>
      <c r="AT349" s="30" t="s">
        <v>255</v>
      </c>
      <c r="AU349" s="30" t="s">
        <v>86</v>
      </c>
      <c r="AV349" s="12" t="s">
        <v>86</v>
      </c>
      <c r="AW349" s="12" t="s">
        <v>33</v>
      </c>
      <c r="AX349" s="12" t="s">
        <v>77</v>
      </c>
      <c r="AY349" s="30" t="s">
        <v>246</v>
      </c>
    </row>
    <row r="350" spans="2:65" s="14" customFormat="1" x14ac:dyDescent="0.2">
      <c r="B350" s="164"/>
      <c r="D350" s="154" t="s">
        <v>255</v>
      </c>
      <c r="E350" s="33" t="s">
        <v>1</v>
      </c>
      <c r="F350" s="165" t="s">
        <v>301</v>
      </c>
      <c r="H350" s="166">
        <v>3</v>
      </c>
      <c r="L350" s="164"/>
      <c r="M350" s="167"/>
      <c r="T350" s="168"/>
      <c r="AT350" s="33" t="s">
        <v>255</v>
      </c>
      <c r="AU350" s="33" t="s">
        <v>86</v>
      </c>
      <c r="AV350" s="14" t="s">
        <v>253</v>
      </c>
      <c r="AW350" s="14" t="s">
        <v>33</v>
      </c>
      <c r="AX350" s="14" t="s">
        <v>8</v>
      </c>
      <c r="AY350" s="33" t="s">
        <v>246</v>
      </c>
    </row>
    <row r="351" spans="2:65" s="1" customFormat="1" ht="24.2" customHeight="1" x14ac:dyDescent="0.2">
      <c r="B351" s="50"/>
      <c r="C351" s="143" t="s">
        <v>658</v>
      </c>
      <c r="D351" s="143" t="s">
        <v>248</v>
      </c>
      <c r="E351" s="144" t="s">
        <v>2527</v>
      </c>
      <c r="F351" s="145" t="s">
        <v>2528</v>
      </c>
      <c r="G351" s="146" t="s">
        <v>455</v>
      </c>
      <c r="H351" s="147">
        <v>6</v>
      </c>
      <c r="I351" s="27"/>
      <c r="J351" s="148">
        <f t="shared" ref="J351:J363" si="0">ROUND(I351*H351,0)</f>
        <v>0</v>
      </c>
      <c r="K351" s="145" t="s">
        <v>1</v>
      </c>
      <c r="L351" s="50"/>
      <c r="M351" s="149" t="s">
        <v>1</v>
      </c>
      <c r="N351" s="150" t="s">
        <v>42</v>
      </c>
      <c r="P351" s="151">
        <f t="shared" ref="P351:P363" si="1">O351*H351</f>
        <v>0</v>
      </c>
      <c r="Q351" s="151">
        <v>0</v>
      </c>
      <c r="R351" s="151">
        <f t="shared" ref="R351:R363" si="2">Q351*H351</f>
        <v>0</v>
      </c>
      <c r="S351" s="151">
        <v>0</v>
      </c>
      <c r="T351" s="152">
        <f t="shared" ref="T351:T363" si="3">S351*H351</f>
        <v>0</v>
      </c>
      <c r="AR351" s="28" t="s">
        <v>253</v>
      </c>
      <c r="AT351" s="28" t="s">
        <v>248</v>
      </c>
      <c r="AU351" s="28" t="s">
        <v>86</v>
      </c>
      <c r="AY351" s="17" t="s">
        <v>246</v>
      </c>
      <c r="BE351" s="29">
        <f t="shared" ref="BE351:BE363" si="4">IF(N351="základní",J351,0)</f>
        <v>0</v>
      </c>
      <c r="BF351" s="29">
        <f t="shared" ref="BF351:BF363" si="5">IF(N351="snížená",J351,0)</f>
        <v>0</v>
      </c>
      <c r="BG351" s="29">
        <f t="shared" ref="BG351:BG363" si="6">IF(N351="zákl. přenesená",J351,0)</f>
        <v>0</v>
      </c>
      <c r="BH351" s="29">
        <f t="shared" ref="BH351:BH363" si="7">IF(N351="sníž. přenesená",J351,0)</f>
        <v>0</v>
      </c>
      <c r="BI351" s="29">
        <f t="shared" ref="BI351:BI363" si="8">IF(N351="nulová",J351,0)</f>
        <v>0</v>
      </c>
      <c r="BJ351" s="17" t="s">
        <v>8</v>
      </c>
      <c r="BK351" s="29">
        <f t="shared" ref="BK351:BK363" si="9">ROUND(I351*H351,0)</f>
        <v>0</v>
      </c>
      <c r="BL351" s="17" t="s">
        <v>253</v>
      </c>
      <c r="BM351" s="28" t="s">
        <v>1073</v>
      </c>
    </row>
    <row r="352" spans="2:65" s="1" customFormat="1" ht="21.75" customHeight="1" x14ac:dyDescent="0.2">
      <c r="B352" s="50"/>
      <c r="C352" s="169" t="s">
        <v>664</v>
      </c>
      <c r="D352" s="169" t="s">
        <v>643</v>
      </c>
      <c r="E352" s="170" t="s">
        <v>2529</v>
      </c>
      <c r="F352" s="171" t="s">
        <v>2530</v>
      </c>
      <c r="G352" s="172" t="s">
        <v>455</v>
      </c>
      <c r="H352" s="173">
        <v>6</v>
      </c>
      <c r="I352" s="34"/>
      <c r="J352" s="174">
        <f t="shared" si="0"/>
        <v>0</v>
      </c>
      <c r="K352" s="171" t="s">
        <v>1</v>
      </c>
      <c r="L352" s="175"/>
      <c r="M352" s="176" t="s">
        <v>1</v>
      </c>
      <c r="N352" s="177" t="s">
        <v>42</v>
      </c>
      <c r="P352" s="151">
        <f t="shared" si="1"/>
        <v>0</v>
      </c>
      <c r="Q352" s="151">
        <v>0</v>
      </c>
      <c r="R352" s="151">
        <f t="shared" si="2"/>
        <v>0</v>
      </c>
      <c r="S352" s="151">
        <v>0</v>
      </c>
      <c r="T352" s="152">
        <f t="shared" si="3"/>
        <v>0</v>
      </c>
      <c r="AR352" s="28" t="s">
        <v>302</v>
      </c>
      <c r="AT352" s="28" t="s">
        <v>643</v>
      </c>
      <c r="AU352" s="28" t="s">
        <v>86</v>
      </c>
      <c r="AY352" s="17" t="s">
        <v>246</v>
      </c>
      <c r="BE352" s="29">
        <f t="shared" si="4"/>
        <v>0</v>
      </c>
      <c r="BF352" s="29">
        <f t="shared" si="5"/>
        <v>0</v>
      </c>
      <c r="BG352" s="29">
        <f t="shared" si="6"/>
        <v>0</v>
      </c>
      <c r="BH352" s="29">
        <f t="shared" si="7"/>
        <v>0</v>
      </c>
      <c r="BI352" s="29">
        <f t="shared" si="8"/>
        <v>0</v>
      </c>
      <c r="BJ352" s="17" t="s">
        <v>8</v>
      </c>
      <c r="BK352" s="29">
        <f t="shared" si="9"/>
        <v>0</v>
      </c>
      <c r="BL352" s="17" t="s">
        <v>253</v>
      </c>
      <c r="BM352" s="28" t="s">
        <v>1082</v>
      </c>
    </row>
    <row r="353" spans="2:65" s="1" customFormat="1" ht="24.2" customHeight="1" x14ac:dyDescent="0.2">
      <c r="B353" s="50"/>
      <c r="C353" s="143" t="s">
        <v>668</v>
      </c>
      <c r="D353" s="143" t="s">
        <v>248</v>
      </c>
      <c r="E353" s="144" t="s">
        <v>2531</v>
      </c>
      <c r="F353" s="145" t="s">
        <v>2532</v>
      </c>
      <c r="G353" s="146" t="s">
        <v>455</v>
      </c>
      <c r="H353" s="147">
        <v>6</v>
      </c>
      <c r="I353" s="27"/>
      <c r="J353" s="148">
        <f t="shared" si="0"/>
        <v>0</v>
      </c>
      <c r="K353" s="145" t="s">
        <v>1</v>
      </c>
      <c r="L353" s="50"/>
      <c r="M353" s="149" t="s">
        <v>1</v>
      </c>
      <c r="N353" s="150" t="s">
        <v>42</v>
      </c>
      <c r="P353" s="151">
        <f t="shared" si="1"/>
        <v>0</v>
      </c>
      <c r="Q353" s="151">
        <v>0</v>
      </c>
      <c r="R353" s="151">
        <f t="shared" si="2"/>
        <v>0</v>
      </c>
      <c r="S353" s="151">
        <v>0</v>
      </c>
      <c r="T353" s="152">
        <f t="shared" si="3"/>
        <v>0</v>
      </c>
      <c r="AR353" s="28" t="s">
        <v>253</v>
      </c>
      <c r="AT353" s="28" t="s">
        <v>248</v>
      </c>
      <c r="AU353" s="28" t="s">
        <v>86</v>
      </c>
      <c r="AY353" s="17" t="s">
        <v>246</v>
      </c>
      <c r="BE353" s="29">
        <f t="shared" si="4"/>
        <v>0</v>
      </c>
      <c r="BF353" s="29">
        <f t="shared" si="5"/>
        <v>0</v>
      </c>
      <c r="BG353" s="29">
        <f t="shared" si="6"/>
        <v>0</v>
      </c>
      <c r="BH353" s="29">
        <f t="shared" si="7"/>
        <v>0</v>
      </c>
      <c r="BI353" s="29">
        <f t="shared" si="8"/>
        <v>0</v>
      </c>
      <c r="BJ353" s="17" t="s">
        <v>8</v>
      </c>
      <c r="BK353" s="29">
        <f t="shared" si="9"/>
        <v>0</v>
      </c>
      <c r="BL353" s="17" t="s">
        <v>253</v>
      </c>
      <c r="BM353" s="28" t="s">
        <v>1093</v>
      </c>
    </row>
    <row r="354" spans="2:65" s="1" customFormat="1" ht="16.5" customHeight="1" x14ac:dyDescent="0.2">
      <c r="B354" s="50"/>
      <c r="C354" s="169" t="s">
        <v>676</v>
      </c>
      <c r="D354" s="169" t="s">
        <v>643</v>
      </c>
      <c r="E354" s="170" t="s">
        <v>2533</v>
      </c>
      <c r="F354" s="171" t="s">
        <v>2534</v>
      </c>
      <c r="G354" s="172" t="s">
        <v>455</v>
      </c>
      <c r="H354" s="173">
        <v>6</v>
      </c>
      <c r="I354" s="34"/>
      <c r="J354" s="174">
        <f t="shared" si="0"/>
        <v>0</v>
      </c>
      <c r="K354" s="171" t="s">
        <v>1</v>
      </c>
      <c r="L354" s="175"/>
      <c r="M354" s="176" t="s">
        <v>1</v>
      </c>
      <c r="N354" s="177" t="s">
        <v>42</v>
      </c>
      <c r="P354" s="151">
        <f t="shared" si="1"/>
        <v>0</v>
      </c>
      <c r="Q354" s="151">
        <v>0</v>
      </c>
      <c r="R354" s="151">
        <f t="shared" si="2"/>
        <v>0</v>
      </c>
      <c r="S354" s="151">
        <v>0</v>
      </c>
      <c r="T354" s="152">
        <f t="shared" si="3"/>
        <v>0</v>
      </c>
      <c r="AR354" s="28" t="s">
        <v>302</v>
      </c>
      <c r="AT354" s="28" t="s">
        <v>643</v>
      </c>
      <c r="AU354" s="28" t="s">
        <v>86</v>
      </c>
      <c r="AY354" s="17" t="s">
        <v>246</v>
      </c>
      <c r="BE354" s="29">
        <f t="shared" si="4"/>
        <v>0</v>
      </c>
      <c r="BF354" s="29">
        <f t="shared" si="5"/>
        <v>0</v>
      </c>
      <c r="BG354" s="29">
        <f t="shared" si="6"/>
        <v>0</v>
      </c>
      <c r="BH354" s="29">
        <f t="shared" si="7"/>
        <v>0</v>
      </c>
      <c r="BI354" s="29">
        <f t="shared" si="8"/>
        <v>0</v>
      </c>
      <c r="BJ354" s="17" t="s">
        <v>8</v>
      </c>
      <c r="BK354" s="29">
        <f t="shared" si="9"/>
        <v>0</v>
      </c>
      <c r="BL354" s="17" t="s">
        <v>253</v>
      </c>
      <c r="BM354" s="28" t="s">
        <v>1103</v>
      </c>
    </row>
    <row r="355" spans="2:65" s="1" customFormat="1" ht="24.2" customHeight="1" x14ac:dyDescent="0.2">
      <c r="B355" s="50"/>
      <c r="C355" s="143" t="s">
        <v>682</v>
      </c>
      <c r="D355" s="143" t="s">
        <v>248</v>
      </c>
      <c r="E355" s="144" t="s">
        <v>2535</v>
      </c>
      <c r="F355" s="145" t="s">
        <v>2536</v>
      </c>
      <c r="G355" s="146" t="s">
        <v>455</v>
      </c>
      <c r="H355" s="147">
        <v>5</v>
      </c>
      <c r="I355" s="27"/>
      <c r="J355" s="148">
        <f t="shared" si="0"/>
        <v>0</v>
      </c>
      <c r="K355" s="145" t="s">
        <v>1</v>
      </c>
      <c r="L355" s="50"/>
      <c r="M355" s="149" t="s">
        <v>1</v>
      </c>
      <c r="N355" s="150" t="s">
        <v>42</v>
      </c>
      <c r="P355" s="151">
        <f t="shared" si="1"/>
        <v>0</v>
      </c>
      <c r="Q355" s="151">
        <v>0</v>
      </c>
      <c r="R355" s="151">
        <f t="shared" si="2"/>
        <v>0</v>
      </c>
      <c r="S355" s="151">
        <v>0</v>
      </c>
      <c r="T355" s="152">
        <f t="shared" si="3"/>
        <v>0</v>
      </c>
      <c r="AR355" s="28" t="s">
        <v>253</v>
      </c>
      <c r="AT355" s="28" t="s">
        <v>248</v>
      </c>
      <c r="AU355" s="28" t="s">
        <v>86</v>
      </c>
      <c r="AY355" s="17" t="s">
        <v>246</v>
      </c>
      <c r="BE355" s="29">
        <f t="shared" si="4"/>
        <v>0</v>
      </c>
      <c r="BF355" s="29">
        <f t="shared" si="5"/>
        <v>0</v>
      </c>
      <c r="BG355" s="29">
        <f t="shared" si="6"/>
        <v>0</v>
      </c>
      <c r="BH355" s="29">
        <f t="shared" si="7"/>
        <v>0</v>
      </c>
      <c r="BI355" s="29">
        <f t="shared" si="8"/>
        <v>0</v>
      </c>
      <c r="BJ355" s="17" t="s">
        <v>8</v>
      </c>
      <c r="BK355" s="29">
        <f t="shared" si="9"/>
        <v>0</v>
      </c>
      <c r="BL355" s="17" t="s">
        <v>253</v>
      </c>
      <c r="BM355" s="28" t="s">
        <v>1114</v>
      </c>
    </row>
    <row r="356" spans="2:65" s="1" customFormat="1" ht="24.2" customHeight="1" x14ac:dyDescent="0.2">
      <c r="B356" s="50"/>
      <c r="C356" s="169" t="s">
        <v>689</v>
      </c>
      <c r="D356" s="169" t="s">
        <v>643</v>
      </c>
      <c r="E356" s="170" t="s">
        <v>2537</v>
      </c>
      <c r="F356" s="171" t="s">
        <v>2538</v>
      </c>
      <c r="G356" s="172" t="s">
        <v>455</v>
      </c>
      <c r="H356" s="173">
        <v>5</v>
      </c>
      <c r="I356" s="34"/>
      <c r="J356" s="174">
        <f t="shared" si="0"/>
        <v>0</v>
      </c>
      <c r="K356" s="171" t="s">
        <v>1</v>
      </c>
      <c r="L356" s="175"/>
      <c r="M356" s="176" t="s">
        <v>1</v>
      </c>
      <c r="N356" s="177" t="s">
        <v>42</v>
      </c>
      <c r="P356" s="151">
        <f t="shared" si="1"/>
        <v>0</v>
      </c>
      <c r="Q356" s="151">
        <v>0</v>
      </c>
      <c r="R356" s="151">
        <f t="shared" si="2"/>
        <v>0</v>
      </c>
      <c r="S356" s="151">
        <v>0</v>
      </c>
      <c r="T356" s="152">
        <f t="shared" si="3"/>
        <v>0</v>
      </c>
      <c r="AR356" s="28" t="s">
        <v>302</v>
      </c>
      <c r="AT356" s="28" t="s">
        <v>643</v>
      </c>
      <c r="AU356" s="28" t="s">
        <v>86</v>
      </c>
      <c r="AY356" s="17" t="s">
        <v>246</v>
      </c>
      <c r="BE356" s="29">
        <f t="shared" si="4"/>
        <v>0</v>
      </c>
      <c r="BF356" s="29">
        <f t="shared" si="5"/>
        <v>0</v>
      </c>
      <c r="BG356" s="29">
        <f t="shared" si="6"/>
        <v>0</v>
      </c>
      <c r="BH356" s="29">
        <f t="shared" si="7"/>
        <v>0</v>
      </c>
      <c r="BI356" s="29">
        <f t="shared" si="8"/>
        <v>0</v>
      </c>
      <c r="BJ356" s="17" t="s">
        <v>8</v>
      </c>
      <c r="BK356" s="29">
        <f t="shared" si="9"/>
        <v>0</v>
      </c>
      <c r="BL356" s="17" t="s">
        <v>253</v>
      </c>
      <c r="BM356" s="28" t="s">
        <v>1125</v>
      </c>
    </row>
    <row r="357" spans="2:65" s="1" customFormat="1" ht="24.2" customHeight="1" x14ac:dyDescent="0.2">
      <c r="B357" s="50"/>
      <c r="C357" s="143" t="s">
        <v>694</v>
      </c>
      <c r="D357" s="143" t="s">
        <v>248</v>
      </c>
      <c r="E357" s="144" t="s">
        <v>2539</v>
      </c>
      <c r="F357" s="145" t="s">
        <v>2540</v>
      </c>
      <c r="G357" s="146" t="s">
        <v>455</v>
      </c>
      <c r="H357" s="147">
        <v>6</v>
      </c>
      <c r="I357" s="27"/>
      <c r="J357" s="148">
        <f t="shared" si="0"/>
        <v>0</v>
      </c>
      <c r="K357" s="145" t="s">
        <v>1</v>
      </c>
      <c r="L357" s="50"/>
      <c r="M357" s="149" t="s">
        <v>1</v>
      </c>
      <c r="N357" s="150" t="s">
        <v>42</v>
      </c>
      <c r="P357" s="151">
        <f t="shared" si="1"/>
        <v>0</v>
      </c>
      <c r="Q357" s="151">
        <v>0</v>
      </c>
      <c r="R357" s="151">
        <f t="shared" si="2"/>
        <v>0</v>
      </c>
      <c r="S357" s="151">
        <v>0</v>
      </c>
      <c r="T357" s="152">
        <f t="shared" si="3"/>
        <v>0</v>
      </c>
      <c r="AR357" s="28" t="s">
        <v>253</v>
      </c>
      <c r="AT357" s="28" t="s">
        <v>248</v>
      </c>
      <c r="AU357" s="28" t="s">
        <v>86</v>
      </c>
      <c r="AY357" s="17" t="s">
        <v>246</v>
      </c>
      <c r="BE357" s="29">
        <f t="shared" si="4"/>
        <v>0</v>
      </c>
      <c r="BF357" s="29">
        <f t="shared" si="5"/>
        <v>0</v>
      </c>
      <c r="BG357" s="29">
        <f t="shared" si="6"/>
        <v>0</v>
      </c>
      <c r="BH357" s="29">
        <f t="shared" si="7"/>
        <v>0</v>
      </c>
      <c r="BI357" s="29">
        <f t="shared" si="8"/>
        <v>0</v>
      </c>
      <c r="BJ357" s="17" t="s">
        <v>8</v>
      </c>
      <c r="BK357" s="29">
        <f t="shared" si="9"/>
        <v>0</v>
      </c>
      <c r="BL357" s="17" t="s">
        <v>253</v>
      </c>
      <c r="BM357" s="28" t="s">
        <v>1140</v>
      </c>
    </row>
    <row r="358" spans="2:65" s="1" customFormat="1" ht="24.2" customHeight="1" x14ac:dyDescent="0.2">
      <c r="B358" s="50"/>
      <c r="C358" s="169" t="s">
        <v>698</v>
      </c>
      <c r="D358" s="169" t="s">
        <v>643</v>
      </c>
      <c r="E358" s="170" t="s">
        <v>2541</v>
      </c>
      <c r="F358" s="171" t="s">
        <v>2542</v>
      </c>
      <c r="G358" s="172" t="s">
        <v>455</v>
      </c>
      <c r="H358" s="173">
        <v>6</v>
      </c>
      <c r="I358" s="34"/>
      <c r="J358" s="174">
        <f t="shared" si="0"/>
        <v>0</v>
      </c>
      <c r="K358" s="171" t="s">
        <v>1</v>
      </c>
      <c r="L358" s="175"/>
      <c r="M358" s="176" t="s">
        <v>1</v>
      </c>
      <c r="N358" s="177" t="s">
        <v>42</v>
      </c>
      <c r="P358" s="151">
        <f t="shared" si="1"/>
        <v>0</v>
      </c>
      <c r="Q358" s="151">
        <v>0</v>
      </c>
      <c r="R358" s="151">
        <f t="shared" si="2"/>
        <v>0</v>
      </c>
      <c r="S358" s="151">
        <v>0</v>
      </c>
      <c r="T358" s="152">
        <f t="shared" si="3"/>
        <v>0</v>
      </c>
      <c r="AR358" s="28" t="s">
        <v>302</v>
      </c>
      <c r="AT358" s="28" t="s">
        <v>643</v>
      </c>
      <c r="AU358" s="28" t="s">
        <v>86</v>
      </c>
      <c r="AY358" s="17" t="s">
        <v>246</v>
      </c>
      <c r="BE358" s="29">
        <f t="shared" si="4"/>
        <v>0</v>
      </c>
      <c r="BF358" s="29">
        <f t="shared" si="5"/>
        <v>0</v>
      </c>
      <c r="BG358" s="29">
        <f t="shared" si="6"/>
        <v>0</v>
      </c>
      <c r="BH358" s="29">
        <f t="shared" si="7"/>
        <v>0</v>
      </c>
      <c r="BI358" s="29">
        <f t="shared" si="8"/>
        <v>0</v>
      </c>
      <c r="BJ358" s="17" t="s">
        <v>8</v>
      </c>
      <c r="BK358" s="29">
        <f t="shared" si="9"/>
        <v>0</v>
      </c>
      <c r="BL358" s="17" t="s">
        <v>253</v>
      </c>
      <c r="BM358" s="28" t="s">
        <v>1150</v>
      </c>
    </row>
    <row r="359" spans="2:65" s="1" customFormat="1" ht="33" customHeight="1" x14ac:dyDescent="0.2">
      <c r="B359" s="50"/>
      <c r="C359" s="143" t="s">
        <v>717</v>
      </c>
      <c r="D359" s="143" t="s">
        <v>248</v>
      </c>
      <c r="E359" s="144" t="s">
        <v>2543</v>
      </c>
      <c r="F359" s="145" t="s">
        <v>2544</v>
      </c>
      <c r="G359" s="146" t="s">
        <v>455</v>
      </c>
      <c r="H359" s="147">
        <v>6</v>
      </c>
      <c r="I359" s="27"/>
      <c r="J359" s="148">
        <f t="shared" si="0"/>
        <v>0</v>
      </c>
      <c r="K359" s="145" t="s">
        <v>1</v>
      </c>
      <c r="L359" s="50"/>
      <c r="M359" s="149" t="s">
        <v>1</v>
      </c>
      <c r="N359" s="150" t="s">
        <v>42</v>
      </c>
      <c r="P359" s="151">
        <f t="shared" si="1"/>
        <v>0</v>
      </c>
      <c r="Q359" s="151">
        <v>0</v>
      </c>
      <c r="R359" s="151">
        <f t="shared" si="2"/>
        <v>0</v>
      </c>
      <c r="S359" s="151">
        <v>0</v>
      </c>
      <c r="T359" s="152">
        <f t="shared" si="3"/>
        <v>0</v>
      </c>
      <c r="AR359" s="28" t="s">
        <v>253</v>
      </c>
      <c r="AT359" s="28" t="s">
        <v>248</v>
      </c>
      <c r="AU359" s="28" t="s">
        <v>86</v>
      </c>
      <c r="AY359" s="17" t="s">
        <v>246</v>
      </c>
      <c r="BE359" s="29">
        <f t="shared" si="4"/>
        <v>0</v>
      </c>
      <c r="BF359" s="29">
        <f t="shared" si="5"/>
        <v>0</v>
      </c>
      <c r="BG359" s="29">
        <f t="shared" si="6"/>
        <v>0</v>
      </c>
      <c r="BH359" s="29">
        <f t="shared" si="7"/>
        <v>0</v>
      </c>
      <c r="BI359" s="29">
        <f t="shared" si="8"/>
        <v>0</v>
      </c>
      <c r="BJ359" s="17" t="s">
        <v>8</v>
      </c>
      <c r="BK359" s="29">
        <f t="shared" si="9"/>
        <v>0</v>
      </c>
      <c r="BL359" s="17" t="s">
        <v>253</v>
      </c>
      <c r="BM359" s="28" t="s">
        <v>1163</v>
      </c>
    </row>
    <row r="360" spans="2:65" s="1" customFormat="1" ht="24.2" customHeight="1" x14ac:dyDescent="0.2">
      <c r="B360" s="50"/>
      <c r="C360" s="169" t="s">
        <v>722</v>
      </c>
      <c r="D360" s="169" t="s">
        <v>643</v>
      </c>
      <c r="E360" s="170" t="s">
        <v>2545</v>
      </c>
      <c r="F360" s="171" t="s">
        <v>2546</v>
      </c>
      <c r="G360" s="172" t="s">
        <v>455</v>
      </c>
      <c r="H360" s="173">
        <v>6</v>
      </c>
      <c r="I360" s="34"/>
      <c r="J360" s="174">
        <f t="shared" si="0"/>
        <v>0</v>
      </c>
      <c r="K360" s="171" t="s">
        <v>1</v>
      </c>
      <c r="L360" s="175"/>
      <c r="M360" s="176" t="s">
        <v>1</v>
      </c>
      <c r="N360" s="177" t="s">
        <v>42</v>
      </c>
      <c r="P360" s="151">
        <f t="shared" si="1"/>
        <v>0</v>
      </c>
      <c r="Q360" s="151">
        <v>0</v>
      </c>
      <c r="R360" s="151">
        <f t="shared" si="2"/>
        <v>0</v>
      </c>
      <c r="S360" s="151">
        <v>0</v>
      </c>
      <c r="T360" s="152">
        <f t="shared" si="3"/>
        <v>0</v>
      </c>
      <c r="AR360" s="28" t="s">
        <v>302</v>
      </c>
      <c r="AT360" s="28" t="s">
        <v>643</v>
      </c>
      <c r="AU360" s="28" t="s">
        <v>86</v>
      </c>
      <c r="AY360" s="17" t="s">
        <v>246</v>
      </c>
      <c r="BE360" s="29">
        <f t="shared" si="4"/>
        <v>0</v>
      </c>
      <c r="BF360" s="29">
        <f t="shared" si="5"/>
        <v>0</v>
      </c>
      <c r="BG360" s="29">
        <f t="shared" si="6"/>
        <v>0</v>
      </c>
      <c r="BH360" s="29">
        <f t="shared" si="7"/>
        <v>0</v>
      </c>
      <c r="BI360" s="29">
        <f t="shared" si="8"/>
        <v>0</v>
      </c>
      <c r="BJ360" s="17" t="s">
        <v>8</v>
      </c>
      <c r="BK360" s="29">
        <f t="shared" si="9"/>
        <v>0</v>
      </c>
      <c r="BL360" s="17" t="s">
        <v>253</v>
      </c>
      <c r="BM360" s="28" t="s">
        <v>1173</v>
      </c>
    </row>
    <row r="361" spans="2:65" s="1" customFormat="1" ht="16.5" customHeight="1" x14ac:dyDescent="0.2">
      <c r="B361" s="50"/>
      <c r="C361" s="169" t="s">
        <v>731</v>
      </c>
      <c r="D361" s="169" t="s">
        <v>643</v>
      </c>
      <c r="E361" s="170" t="s">
        <v>2547</v>
      </c>
      <c r="F361" s="171" t="s">
        <v>2548</v>
      </c>
      <c r="G361" s="172" t="s">
        <v>455</v>
      </c>
      <c r="H361" s="173">
        <v>6</v>
      </c>
      <c r="I361" s="34"/>
      <c r="J361" s="174">
        <f t="shared" si="0"/>
        <v>0</v>
      </c>
      <c r="K361" s="171" t="s">
        <v>1</v>
      </c>
      <c r="L361" s="175"/>
      <c r="M361" s="176" t="s">
        <v>1</v>
      </c>
      <c r="N361" s="177" t="s">
        <v>42</v>
      </c>
      <c r="P361" s="151">
        <f t="shared" si="1"/>
        <v>0</v>
      </c>
      <c r="Q361" s="151">
        <v>0</v>
      </c>
      <c r="R361" s="151">
        <f t="shared" si="2"/>
        <v>0</v>
      </c>
      <c r="S361" s="151">
        <v>0</v>
      </c>
      <c r="T361" s="152">
        <f t="shared" si="3"/>
        <v>0</v>
      </c>
      <c r="AR361" s="28" t="s">
        <v>302</v>
      </c>
      <c r="AT361" s="28" t="s">
        <v>643</v>
      </c>
      <c r="AU361" s="28" t="s">
        <v>86</v>
      </c>
      <c r="AY361" s="17" t="s">
        <v>246</v>
      </c>
      <c r="BE361" s="29">
        <f t="shared" si="4"/>
        <v>0</v>
      </c>
      <c r="BF361" s="29">
        <f t="shared" si="5"/>
        <v>0</v>
      </c>
      <c r="BG361" s="29">
        <f t="shared" si="6"/>
        <v>0</v>
      </c>
      <c r="BH361" s="29">
        <f t="shared" si="7"/>
        <v>0</v>
      </c>
      <c r="BI361" s="29">
        <f t="shared" si="8"/>
        <v>0</v>
      </c>
      <c r="BJ361" s="17" t="s">
        <v>8</v>
      </c>
      <c r="BK361" s="29">
        <f t="shared" si="9"/>
        <v>0</v>
      </c>
      <c r="BL361" s="17" t="s">
        <v>253</v>
      </c>
      <c r="BM361" s="28" t="s">
        <v>1185</v>
      </c>
    </row>
    <row r="362" spans="2:65" s="1" customFormat="1" ht="37.9" customHeight="1" x14ac:dyDescent="0.2">
      <c r="B362" s="50"/>
      <c r="C362" s="143" t="s">
        <v>736</v>
      </c>
      <c r="D362" s="143" t="s">
        <v>248</v>
      </c>
      <c r="E362" s="144" t="s">
        <v>2549</v>
      </c>
      <c r="F362" s="145" t="s">
        <v>2550</v>
      </c>
      <c r="G362" s="146" t="s">
        <v>455</v>
      </c>
      <c r="H362" s="147">
        <v>2</v>
      </c>
      <c r="I362" s="27"/>
      <c r="J362" s="148">
        <f t="shared" si="0"/>
        <v>0</v>
      </c>
      <c r="K362" s="145" t="s">
        <v>1</v>
      </c>
      <c r="L362" s="50"/>
      <c r="M362" s="149" t="s">
        <v>1</v>
      </c>
      <c r="N362" s="150" t="s">
        <v>42</v>
      </c>
      <c r="P362" s="151">
        <f t="shared" si="1"/>
        <v>0</v>
      </c>
      <c r="Q362" s="151">
        <v>0</v>
      </c>
      <c r="R362" s="151">
        <f t="shared" si="2"/>
        <v>0</v>
      </c>
      <c r="S362" s="151">
        <v>0</v>
      </c>
      <c r="T362" s="152">
        <f t="shared" si="3"/>
        <v>0</v>
      </c>
      <c r="AR362" s="28" t="s">
        <v>253</v>
      </c>
      <c r="AT362" s="28" t="s">
        <v>248</v>
      </c>
      <c r="AU362" s="28" t="s">
        <v>86</v>
      </c>
      <c r="AY362" s="17" t="s">
        <v>246</v>
      </c>
      <c r="BE362" s="29">
        <f t="shared" si="4"/>
        <v>0</v>
      </c>
      <c r="BF362" s="29">
        <f t="shared" si="5"/>
        <v>0</v>
      </c>
      <c r="BG362" s="29">
        <f t="shared" si="6"/>
        <v>0</v>
      </c>
      <c r="BH362" s="29">
        <f t="shared" si="7"/>
        <v>0</v>
      </c>
      <c r="BI362" s="29">
        <f t="shared" si="8"/>
        <v>0</v>
      </c>
      <c r="BJ362" s="17" t="s">
        <v>8</v>
      </c>
      <c r="BK362" s="29">
        <f t="shared" si="9"/>
        <v>0</v>
      </c>
      <c r="BL362" s="17" t="s">
        <v>253</v>
      </c>
      <c r="BM362" s="28" t="s">
        <v>1195</v>
      </c>
    </row>
    <row r="363" spans="2:65" s="1" customFormat="1" ht="24.2" customHeight="1" x14ac:dyDescent="0.2">
      <c r="B363" s="50"/>
      <c r="C363" s="169" t="s">
        <v>751</v>
      </c>
      <c r="D363" s="169" t="s">
        <v>643</v>
      </c>
      <c r="E363" s="170" t="s">
        <v>2551</v>
      </c>
      <c r="F363" s="171" t="s">
        <v>2552</v>
      </c>
      <c r="G363" s="172" t="s">
        <v>455</v>
      </c>
      <c r="H363" s="173">
        <v>2</v>
      </c>
      <c r="I363" s="34"/>
      <c r="J363" s="174">
        <f t="shared" si="0"/>
        <v>0</v>
      </c>
      <c r="K363" s="171" t="s">
        <v>1</v>
      </c>
      <c r="L363" s="175"/>
      <c r="M363" s="176" t="s">
        <v>1</v>
      </c>
      <c r="N363" s="177" t="s">
        <v>42</v>
      </c>
      <c r="P363" s="151">
        <f t="shared" si="1"/>
        <v>0</v>
      </c>
      <c r="Q363" s="151">
        <v>0</v>
      </c>
      <c r="R363" s="151">
        <f t="shared" si="2"/>
        <v>0</v>
      </c>
      <c r="S363" s="151">
        <v>0</v>
      </c>
      <c r="T363" s="152">
        <f t="shared" si="3"/>
        <v>0</v>
      </c>
      <c r="AR363" s="28" t="s">
        <v>302</v>
      </c>
      <c r="AT363" s="28" t="s">
        <v>643</v>
      </c>
      <c r="AU363" s="28" t="s">
        <v>86</v>
      </c>
      <c r="AY363" s="17" t="s">
        <v>246</v>
      </c>
      <c r="BE363" s="29">
        <f t="shared" si="4"/>
        <v>0</v>
      </c>
      <c r="BF363" s="29">
        <f t="shared" si="5"/>
        <v>0</v>
      </c>
      <c r="BG363" s="29">
        <f t="shared" si="6"/>
        <v>0</v>
      </c>
      <c r="BH363" s="29">
        <f t="shared" si="7"/>
        <v>0</v>
      </c>
      <c r="BI363" s="29">
        <f t="shared" si="8"/>
        <v>0</v>
      </c>
      <c r="BJ363" s="17" t="s">
        <v>8</v>
      </c>
      <c r="BK363" s="29">
        <f t="shared" si="9"/>
        <v>0</v>
      </c>
      <c r="BL363" s="17" t="s">
        <v>253</v>
      </c>
      <c r="BM363" s="28" t="s">
        <v>1204</v>
      </c>
    </row>
    <row r="364" spans="2:65" s="12" customFormat="1" x14ac:dyDescent="0.2">
      <c r="B364" s="153"/>
      <c r="D364" s="154" t="s">
        <v>255</v>
      </c>
      <c r="E364" s="30" t="s">
        <v>1</v>
      </c>
      <c r="F364" s="155" t="s">
        <v>2553</v>
      </c>
      <c r="H364" s="156">
        <v>2</v>
      </c>
      <c r="L364" s="153"/>
      <c r="M364" s="157"/>
      <c r="T364" s="158"/>
      <c r="AT364" s="30" t="s">
        <v>255</v>
      </c>
      <c r="AU364" s="30" t="s">
        <v>86</v>
      </c>
      <c r="AV364" s="12" t="s">
        <v>86</v>
      </c>
      <c r="AW364" s="12" t="s">
        <v>33</v>
      </c>
      <c r="AX364" s="12" t="s">
        <v>77</v>
      </c>
      <c r="AY364" s="30" t="s">
        <v>246</v>
      </c>
    </row>
    <row r="365" spans="2:65" s="14" customFormat="1" x14ac:dyDescent="0.2">
      <c r="B365" s="164"/>
      <c r="D365" s="154" t="s">
        <v>255</v>
      </c>
      <c r="E365" s="33" t="s">
        <v>1</v>
      </c>
      <c r="F365" s="165" t="s">
        <v>301</v>
      </c>
      <c r="H365" s="166">
        <v>2</v>
      </c>
      <c r="L365" s="164"/>
      <c r="M365" s="167"/>
      <c r="T365" s="168"/>
      <c r="AT365" s="33" t="s">
        <v>255</v>
      </c>
      <c r="AU365" s="33" t="s">
        <v>86</v>
      </c>
      <c r="AV365" s="14" t="s">
        <v>253</v>
      </c>
      <c r="AW365" s="14" t="s">
        <v>33</v>
      </c>
      <c r="AX365" s="14" t="s">
        <v>8</v>
      </c>
      <c r="AY365" s="33" t="s">
        <v>246</v>
      </c>
    </row>
    <row r="366" spans="2:65" s="1" customFormat="1" ht="24.2" customHeight="1" x14ac:dyDescent="0.2">
      <c r="B366" s="50"/>
      <c r="C366" s="143" t="s">
        <v>757</v>
      </c>
      <c r="D366" s="143" t="s">
        <v>248</v>
      </c>
      <c r="E366" s="144" t="s">
        <v>2554</v>
      </c>
      <c r="F366" s="145" t="s">
        <v>2555</v>
      </c>
      <c r="G366" s="146" t="s">
        <v>455</v>
      </c>
      <c r="H366" s="147">
        <v>6</v>
      </c>
      <c r="I366" s="27"/>
      <c r="J366" s="148">
        <f>ROUND(I366*H366,0)</f>
        <v>0</v>
      </c>
      <c r="K366" s="145" t="s">
        <v>1</v>
      </c>
      <c r="L366" s="50"/>
      <c r="M366" s="149" t="s">
        <v>1</v>
      </c>
      <c r="N366" s="150" t="s">
        <v>42</v>
      </c>
      <c r="P366" s="151">
        <f>O366*H366</f>
        <v>0</v>
      </c>
      <c r="Q366" s="151">
        <v>0</v>
      </c>
      <c r="R366" s="151">
        <f>Q366*H366</f>
        <v>0</v>
      </c>
      <c r="S366" s="151">
        <v>0</v>
      </c>
      <c r="T366" s="152">
        <f>S366*H366</f>
        <v>0</v>
      </c>
      <c r="AR366" s="28" t="s">
        <v>253</v>
      </c>
      <c r="AT366" s="28" t="s">
        <v>248</v>
      </c>
      <c r="AU366" s="28" t="s">
        <v>86</v>
      </c>
      <c r="AY366" s="17" t="s">
        <v>246</v>
      </c>
      <c r="BE366" s="29">
        <f>IF(N366="základní",J366,0)</f>
        <v>0</v>
      </c>
      <c r="BF366" s="29">
        <f>IF(N366="snížená",J366,0)</f>
        <v>0</v>
      </c>
      <c r="BG366" s="29">
        <f>IF(N366="zákl. přenesená",J366,0)</f>
        <v>0</v>
      </c>
      <c r="BH366" s="29">
        <f>IF(N366="sníž. přenesená",J366,0)</f>
        <v>0</v>
      </c>
      <c r="BI366" s="29">
        <f>IF(N366="nulová",J366,0)</f>
        <v>0</v>
      </c>
      <c r="BJ366" s="17" t="s">
        <v>8</v>
      </c>
      <c r="BK366" s="29">
        <f>ROUND(I366*H366,0)</f>
        <v>0</v>
      </c>
      <c r="BL366" s="17" t="s">
        <v>253</v>
      </c>
      <c r="BM366" s="28" t="s">
        <v>1215</v>
      </c>
    </row>
    <row r="367" spans="2:65" s="1" customFormat="1" ht="16.5" customHeight="1" x14ac:dyDescent="0.2">
      <c r="B367" s="50"/>
      <c r="C367" s="169" t="s">
        <v>761</v>
      </c>
      <c r="D367" s="169" t="s">
        <v>643</v>
      </c>
      <c r="E367" s="170" t="s">
        <v>2556</v>
      </c>
      <c r="F367" s="171" t="s">
        <v>2557</v>
      </c>
      <c r="G367" s="172" t="s">
        <v>455</v>
      </c>
      <c r="H367" s="173">
        <v>6</v>
      </c>
      <c r="I367" s="34"/>
      <c r="J367" s="174">
        <f>ROUND(I367*H367,0)</f>
        <v>0</v>
      </c>
      <c r="K367" s="171" t="s">
        <v>1</v>
      </c>
      <c r="L367" s="175"/>
      <c r="M367" s="176" t="s">
        <v>1</v>
      </c>
      <c r="N367" s="177" t="s">
        <v>42</v>
      </c>
      <c r="P367" s="151">
        <f>O367*H367</f>
        <v>0</v>
      </c>
      <c r="Q367" s="151">
        <v>0</v>
      </c>
      <c r="R367" s="151">
        <f>Q367*H367</f>
        <v>0</v>
      </c>
      <c r="S367" s="151">
        <v>0</v>
      </c>
      <c r="T367" s="152">
        <f>S367*H367</f>
        <v>0</v>
      </c>
      <c r="AR367" s="28" t="s">
        <v>302</v>
      </c>
      <c r="AT367" s="28" t="s">
        <v>643</v>
      </c>
      <c r="AU367" s="28" t="s">
        <v>86</v>
      </c>
      <c r="AY367" s="17" t="s">
        <v>246</v>
      </c>
      <c r="BE367" s="29">
        <f>IF(N367="základní",J367,0)</f>
        <v>0</v>
      </c>
      <c r="BF367" s="29">
        <f>IF(N367="snížená",J367,0)</f>
        <v>0</v>
      </c>
      <c r="BG367" s="29">
        <f>IF(N367="zákl. přenesená",J367,0)</f>
        <v>0</v>
      </c>
      <c r="BH367" s="29">
        <f>IF(N367="sníž. přenesená",J367,0)</f>
        <v>0</v>
      </c>
      <c r="BI367" s="29">
        <f>IF(N367="nulová",J367,0)</f>
        <v>0</v>
      </c>
      <c r="BJ367" s="17" t="s">
        <v>8</v>
      </c>
      <c r="BK367" s="29">
        <f>ROUND(I367*H367,0)</f>
        <v>0</v>
      </c>
      <c r="BL367" s="17" t="s">
        <v>253</v>
      </c>
      <c r="BM367" s="28" t="s">
        <v>1225</v>
      </c>
    </row>
    <row r="368" spans="2:65" s="1" customFormat="1" ht="21.75" customHeight="1" x14ac:dyDescent="0.2">
      <c r="B368" s="50"/>
      <c r="C368" s="143" t="s">
        <v>770</v>
      </c>
      <c r="D368" s="143" t="s">
        <v>248</v>
      </c>
      <c r="E368" s="144" t="s">
        <v>2558</v>
      </c>
      <c r="F368" s="145" t="s">
        <v>2559</v>
      </c>
      <c r="G368" s="146" t="s">
        <v>274</v>
      </c>
      <c r="H368" s="147">
        <v>68</v>
      </c>
      <c r="I368" s="27"/>
      <c r="J368" s="148">
        <f>ROUND(I368*H368,0)</f>
        <v>0</v>
      </c>
      <c r="K368" s="145" t="s">
        <v>1</v>
      </c>
      <c r="L368" s="50"/>
      <c r="M368" s="149" t="s">
        <v>1</v>
      </c>
      <c r="N368" s="150" t="s">
        <v>42</v>
      </c>
      <c r="P368" s="151">
        <f>O368*H368</f>
        <v>0</v>
      </c>
      <c r="Q368" s="151">
        <v>0</v>
      </c>
      <c r="R368" s="151">
        <f>Q368*H368</f>
        <v>0</v>
      </c>
      <c r="S368" s="151">
        <v>0</v>
      </c>
      <c r="T368" s="152">
        <f>S368*H368</f>
        <v>0</v>
      </c>
      <c r="AR368" s="28" t="s">
        <v>253</v>
      </c>
      <c r="AT368" s="28" t="s">
        <v>248</v>
      </c>
      <c r="AU368" s="28" t="s">
        <v>86</v>
      </c>
      <c r="AY368" s="17" t="s">
        <v>246</v>
      </c>
      <c r="BE368" s="29">
        <f>IF(N368="základní",J368,0)</f>
        <v>0</v>
      </c>
      <c r="BF368" s="29">
        <f>IF(N368="snížená",J368,0)</f>
        <v>0</v>
      </c>
      <c r="BG368" s="29">
        <f>IF(N368="zákl. přenesená",J368,0)</f>
        <v>0</v>
      </c>
      <c r="BH368" s="29">
        <f>IF(N368="sníž. přenesená",J368,0)</f>
        <v>0</v>
      </c>
      <c r="BI368" s="29">
        <f>IF(N368="nulová",J368,0)</f>
        <v>0</v>
      </c>
      <c r="BJ368" s="17" t="s">
        <v>8</v>
      </c>
      <c r="BK368" s="29">
        <f>ROUND(I368*H368,0)</f>
        <v>0</v>
      </c>
      <c r="BL368" s="17" t="s">
        <v>253</v>
      </c>
      <c r="BM368" s="28" t="s">
        <v>1235</v>
      </c>
    </row>
    <row r="369" spans="2:65" s="12" customFormat="1" x14ac:dyDescent="0.2">
      <c r="B369" s="153"/>
      <c r="D369" s="154" t="s">
        <v>255</v>
      </c>
      <c r="E369" s="30" t="s">
        <v>1</v>
      </c>
      <c r="F369" s="155" t="s">
        <v>2560</v>
      </c>
      <c r="H369" s="156">
        <v>68</v>
      </c>
      <c r="L369" s="153"/>
      <c r="M369" s="157"/>
      <c r="T369" s="158"/>
      <c r="AT369" s="30" t="s">
        <v>255</v>
      </c>
      <c r="AU369" s="30" t="s">
        <v>86</v>
      </c>
      <c r="AV369" s="12" t="s">
        <v>86</v>
      </c>
      <c r="AW369" s="12" t="s">
        <v>33</v>
      </c>
      <c r="AX369" s="12" t="s">
        <v>77</v>
      </c>
      <c r="AY369" s="30" t="s">
        <v>246</v>
      </c>
    </row>
    <row r="370" spans="2:65" s="14" customFormat="1" x14ac:dyDescent="0.2">
      <c r="B370" s="164"/>
      <c r="D370" s="154" t="s">
        <v>255</v>
      </c>
      <c r="E370" s="33" t="s">
        <v>1</v>
      </c>
      <c r="F370" s="165" t="s">
        <v>301</v>
      </c>
      <c r="H370" s="166">
        <v>68</v>
      </c>
      <c r="L370" s="164"/>
      <c r="M370" s="167"/>
      <c r="T370" s="168"/>
      <c r="AT370" s="33" t="s">
        <v>255</v>
      </c>
      <c r="AU370" s="33" t="s">
        <v>86</v>
      </c>
      <c r="AV370" s="14" t="s">
        <v>253</v>
      </c>
      <c r="AW370" s="14" t="s">
        <v>33</v>
      </c>
      <c r="AX370" s="14" t="s">
        <v>8</v>
      </c>
      <c r="AY370" s="33" t="s">
        <v>246</v>
      </c>
    </row>
    <row r="371" spans="2:65" s="1" customFormat="1" ht="24.2" customHeight="1" x14ac:dyDescent="0.2">
      <c r="B371" s="50"/>
      <c r="C371" s="143" t="s">
        <v>775</v>
      </c>
      <c r="D371" s="143" t="s">
        <v>248</v>
      </c>
      <c r="E371" s="144" t="s">
        <v>2561</v>
      </c>
      <c r="F371" s="145" t="s">
        <v>2562</v>
      </c>
      <c r="G371" s="146" t="s">
        <v>274</v>
      </c>
      <c r="H371" s="147">
        <v>60</v>
      </c>
      <c r="I371" s="27"/>
      <c r="J371" s="148">
        <f>ROUND(I371*H371,0)</f>
        <v>0</v>
      </c>
      <c r="K371" s="145" t="s">
        <v>1</v>
      </c>
      <c r="L371" s="50"/>
      <c r="M371" s="149" t="s">
        <v>1</v>
      </c>
      <c r="N371" s="150" t="s">
        <v>42</v>
      </c>
      <c r="P371" s="151">
        <f>O371*H371</f>
        <v>0</v>
      </c>
      <c r="Q371" s="151">
        <v>0</v>
      </c>
      <c r="R371" s="151">
        <f>Q371*H371</f>
        <v>0</v>
      </c>
      <c r="S371" s="151">
        <v>0</v>
      </c>
      <c r="T371" s="152">
        <f>S371*H371</f>
        <v>0</v>
      </c>
      <c r="AR371" s="28" t="s">
        <v>253</v>
      </c>
      <c r="AT371" s="28" t="s">
        <v>248</v>
      </c>
      <c r="AU371" s="28" t="s">
        <v>86</v>
      </c>
      <c r="AY371" s="17" t="s">
        <v>246</v>
      </c>
      <c r="BE371" s="29">
        <f>IF(N371="základní",J371,0)</f>
        <v>0</v>
      </c>
      <c r="BF371" s="29">
        <f>IF(N371="snížená",J371,0)</f>
        <v>0</v>
      </c>
      <c r="BG371" s="29">
        <f>IF(N371="zákl. přenesená",J371,0)</f>
        <v>0</v>
      </c>
      <c r="BH371" s="29">
        <f>IF(N371="sníž. přenesená",J371,0)</f>
        <v>0</v>
      </c>
      <c r="BI371" s="29">
        <f>IF(N371="nulová",J371,0)</f>
        <v>0</v>
      </c>
      <c r="BJ371" s="17" t="s">
        <v>8</v>
      </c>
      <c r="BK371" s="29">
        <f>ROUND(I371*H371,0)</f>
        <v>0</v>
      </c>
      <c r="BL371" s="17" t="s">
        <v>253</v>
      </c>
      <c r="BM371" s="28" t="s">
        <v>1244</v>
      </c>
    </row>
    <row r="372" spans="2:65" s="12" customFormat="1" x14ac:dyDescent="0.2">
      <c r="B372" s="153"/>
      <c r="D372" s="154" t="s">
        <v>255</v>
      </c>
      <c r="E372" s="30" t="s">
        <v>1</v>
      </c>
      <c r="F372" s="155" t="s">
        <v>2563</v>
      </c>
      <c r="H372" s="156">
        <v>60</v>
      </c>
      <c r="L372" s="153"/>
      <c r="M372" s="157"/>
      <c r="T372" s="158"/>
      <c r="AT372" s="30" t="s">
        <v>255</v>
      </c>
      <c r="AU372" s="30" t="s">
        <v>86</v>
      </c>
      <c r="AV372" s="12" t="s">
        <v>86</v>
      </c>
      <c r="AW372" s="12" t="s">
        <v>33</v>
      </c>
      <c r="AX372" s="12" t="s">
        <v>77</v>
      </c>
      <c r="AY372" s="30" t="s">
        <v>246</v>
      </c>
    </row>
    <row r="373" spans="2:65" s="14" customFormat="1" x14ac:dyDescent="0.2">
      <c r="B373" s="164"/>
      <c r="D373" s="154" t="s">
        <v>255</v>
      </c>
      <c r="E373" s="33" t="s">
        <v>1</v>
      </c>
      <c r="F373" s="165" t="s">
        <v>301</v>
      </c>
      <c r="H373" s="166">
        <v>60</v>
      </c>
      <c r="L373" s="164"/>
      <c r="M373" s="167"/>
      <c r="T373" s="168"/>
      <c r="AT373" s="33" t="s">
        <v>255</v>
      </c>
      <c r="AU373" s="33" t="s">
        <v>86</v>
      </c>
      <c r="AV373" s="14" t="s">
        <v>253</v>
      </c>
      <c r="AW373" s="14" t="s">
        <v>33</v>
      </c>
      <c r="AX373" s="14" t="s">
        <v>8</v>
      </c>
      <c r="AY373" s="33" t="s">
        <v>246</v>
      </c>
    </row>
    <row r="374" spans="2:65" s="1" customFormat="1" ht="21.75" customHeight="1" x14ac:dyDescent="0.2">
      <c r="B374" s="50"/>
      <c r="C374" s="143" t="s">
        <v>792</v>
      </c>
      <c r="D374" s="143" t="s">
        <v>248</v>
      </c>
      <c r="E374" s="144" t="s">
        <v>2564</v>
      </c>
      <c r="F374" s="145" t="s">
        <v>2565</v>
      </c>
      <c r="G374" s="146" t="s">
        <v>274</v>
      </c>
      <c r="H374" s="147">
        <v>6</v>
      </c>
      <c r="I374" s="27"/>
      <c r="J374" s="148">
        <f>ROUND(I374*H374,0)</f>
        <v>0</v>
      </c>
      <c r="K374" s="145" t="s">
        <v>1</v>
      </c>
      <c r="L374" s="50"/>
      <c r="M374" s="149" t="s">
        <v>1</v>
      </c>
      <c r="N374" s="150" t="s">
        <v>42</v>
      </c>
      <c r="P374" s="151">
        <f>O374*H374</f>
        <v>0</v>
      </c>
      <c r="Q374" s="151">
        <v>0</v>
      </c>
      <c r="R374" s="151">
        <f>Q374*H374</f>
        <v>0</v>
      </c>
      <c r="S374" s="151">
        <v>0</v>
      </c>
      <c r="T374" s="152">
        <f>S374*H374</f>
        <v>0</v>
      </c>
      <c r="AR374" s="28" t="s">
        <v>253</v>
      </c>
      <c r="AT374" s="28" t="s">
        <v>248</v>
      </c>
      <c r="AU374" s="28" t="s">
        <v>86</v>
      </c>
      <c r="AY374" s="17" t="s">
        <v>246</v>
      </c>
      <c r="BE374" s="29">
        <f>IF(N374="základní",J374,0)</f>
        <v>0</v>
      </c>
      <c r="BF374" s="29">
        <f>IF(N374="snížená",J374,0)</f>
        <v>0</v>
      </c>
      <c r="BG374" s="29">
        <f>IF(N374="zákl. přenesená",J374,0)</f>
        <v>0</v>
      </c>
      <c r="BH374" s="29">
        <f>IF(N374="sníž. přenesená",J374,0)</f>
        <v>0</v>
      </c>
      <c r="BI374" s="29">
        <f>IF(N374="nulová",J374,0)</f>
        <v>0</v>
      </c>
      <c r="BJ374" s="17" t="s">
        <v>8</v>
      </c>
      <c r="BK374" s="29">
        <f>ROUND(I374*H374,0)</f>
        <v>0</v>
      </c>
      <c r="BL374" s="17" t="s">
        <v>253</v>
      </c>
      <c r="BM374" s="28" t="s">
        <v>1258</v>
      </c>
    </row>
    <row r="375" spans="2:65" s="12" customFormat="1" x14ac:dyDescent="0.2">
      <c r="B375" s="153"/>
      <c r="D375" s="154" t="s">
        <v>255</v>
      </c>
      <c r="E375" s="30" t="s">
        <v>1</v>
      </c>
      <c r="F375" s="155" t="s">
        <v>2566</v>
      </c>
      <c r="H375" s="156">
        <v>6</v>
      </c>
      <c r="L375" s="153"/>
      <c r="M375" s="157"/>
      <c r="T375" s="158"/>
      <c r="AT375" s="30" t="s">
        <v>255</v>
      </c>
      <c r="AU375" s="30" t="s">
        <v>86</v>
      </c>
      <c r="AV375" s="12" t="s">
        <v>86</v>
      </c>
      <c r="AW375" s="12" t="s">
        <v>33</v>
      </c>
      <c r="AX375" s="12" t="s">
        <v>77</v>
      </c>
      <c r="AY375" s="30" t="s">
        <v>246</v>
      </c>
    </row>
    <row r="376" spans="2:65" s="14" customFormat="1" x14ac:dyDescent="0.2">
      <c r="B376" s="164"/>
      <c r="D376" s="154" t="s">
        <v>255</v>
      </c>
      <c r="E376" s="33" t="s">
        <v>1</v>
      </c>
      <c r="F376" s="165" t="s">
        <v>301</v>
      </c>
      <c r="H376" s="166">
        <v>6</v>
      </c>
      <c r="L376" s="164"/>
      <c r="M376" s="167"/>
      <c r="T376" s="168"/>
      <c r="AT376" s="33" t="s">
        <v>255</v>
      </c>
      <c r="AU376" s="33" t="s">
        <v>86</v>
      </c>
      <c r="AV376" s="14" t="s">
        <v>253</v>
      </c>
      <c r="AW376" s="14" t="s">
        <v>33</v>
      </c>
      <c r="AX376" s="14" t="s">
        <v>8</v>
      </c>
      <c r="AY376" s="33" t="s">
        <v>246</v>
      </c>
    </row>
    <row r="377" spans="2:65" s="1" customFormat="1" ht="21.75" customHeight="1" x14ac:dyDescent="0.2">
      <c r="B377" s="50"/>
      <c r="C377" s="143" t="s">
        <v>797</v>
      </c>
      <c r="D377" s="143" t="s">
        <v>248</v>
      </c>
      <c r="E377" s="144" t="s">
        <v>2567</v>
      </c>
      <c r="F377" s="145" t="s">
        <v>2568</v>
      </c>
      <c r="G377" s="146" t="s">
        <v>274</v>
      </c>
      <c r="H377" s="147">
        <v>57.5</v>
      </c>
      <c r="I377" s="27"/>
      <c r="J377" s="148">
        <f>ROUND(I377*H377,0)</f>
        <v>0</v>
      </c>
      <c r="K377" s="145" t="s">
        <v>1</v>
      </c>
      <c r="L377" s="50"/>
      <c r="M377" s="149" t="s">
        <v>1</v>
      </c>
      <c r="N377" s="150" t="s">
        <v>42</v>
      </c>
      <c r="P377" s="151">
        <f>O377*H377</f>
        <v>0</v>
      </c>
      <c r="Q377" s="151">
        <v>0</v>
      </c>
      <c r="R377" s="151">
        <f>Q377*H377</f>
        <v>0</v>
      </c>
      <c r="S377" s="151">
        <v>0</v>
      </c>
      <c r="T377" s="152">
        <f>S377*H377</f>
        <v>0</v>
      </c>
      <c r="AR377" s="28" t="s">
        <v>253</v>
      </c>
      <c r="AT377" s="28" t="s">
        <v>248</v>
      </c>
      <c r="AU377" s="28" t="s">
        <v>86</v>
      </c>
      <c r="AY377" s="17" t="s">
        <v>246</v>
      </c>
      <c r="BE377" s="29">
        <f>IF(N377="základní",J377,0)</f>
        <v>0</v>
      </c>
      <c r="BF377" s="29">
        <f>IF(N377="snížená",J377,0)</f>
        <v>0</v>
      </c>
      <c r="BG377" s="29">
        <f>IF(N377="zákl. přenesená",J377,0)</f>
        <v>0</v>
      </c>
      <c r="BH377" s="29">
        <f>IF(N377="sníž. přenesená",J377,0)</f>
        <v>0</v>
      </c>
      <c r="BI377" s="29">
        <f>IF(N377="nulová",J377,0)</f>
        <v>0</v>
      </c>
      <c r="BJ377" s="17" t="s">
        <v>8</v>
      </c>
      <c r="BK377" s="29">
        <f>ROUND(I377*H377,0)</f>
        <v>0</v>
      </c>
      <c r="BL377" s="17" t="s">
        <v>253</v>
      </c>
      <c r="BM377" s="28" t="s">
        <v>1274</v>
      </c>
    </row>
    <row r="378" spans="2:65" s="12" customFormat="1" x14ac:dyDescent="0.2">
      <c r="B378" s="153"/>
      <c r="D378" s="154" t="s">
        <v>255</v>
      </c>
      <c r="E378" s="30" t="s">
        <v>1</v>
      </c>
      <c r="F378" s="155" t="s">
        <v>2569</v>
      </c>
      <c r="H378" s="156">
        <v>57.5</v>
      </c>
      <c r="L378" s="153"/>
      <c r="M378" s="157"/>
      <c r="T378" s="158"/>
      <c r="AT378" s="30" t="s">
        <v>255</v>
      </c>
      <c r="AU378" s="30" t="s">
        <v>86</v>
      </c>
      <c r="AV378" s="12" t="s">
        <v>86</v>
      </c>
      <c r="AW378" s="12" t="s">
        <v>33</v>
      </c>
      <c r="AX378" s="12" t="s">
        <v>77</v>
      </c>
      <c r="AY378" s="30" t="s">
        <v>246</v>
      </c>
    </row>
    <row r="379" spans="2:65" s="14" customFormat="1" x14ac:dyDescent="0.2">
      <c r="B379" s="164"/>
      <c r="D379" s="154" t="s">
        <v>255</v>
      </c>
      <c r="E379" s="33" t="s">
        <v>1</v>
      </c>
      <c r="F379" s="165" t="s">
        <v>301</v>
      </c>
      <c r="H379" s="166">
        <v>57.5</v>
      </c>
      <c r="L379" s="164"/>
      <c r="M379" s="167"/>
      <c r="T379" s="168"/>
      <c r="AT379" s="33" t="s">
        <v>255</v>
      </c>
      <c r="AU379" s="33" t="s">
        <v>86</v>
      </c>
      <c r="AV379" s="14" t="s">
        <v>253</v>
      </c>
      <c r="AW379" s="14" t="s">
        <v>33</v>
      </c>
      <c r="AX379" s="14" t="s">
        <v>8</v>
      </c>
      <c r="AY379" s="33" t="s">
        <v>246</v>
      </c>
    </row>
    <row r="380" spans="2:65" s="1" customFormat="1" ht="24.2" customHeight="1" x14ac:dyDescent="0.2">
      <c r="B380" s="50"/>
      <c r="C380" s="143" t="s">
        <v>802</v>
      </c>
      <c r="D380" s="143" t="s">
        <v>248</v>
      </c>
      <c r="E380" s="144" t="s">
        <v>2570</v>
      </c>
      <c r="F380" s="145" t="s">
        <v>2571</v>
      </c>
      <c r="G380" s="146" t="s">
        <v>274</v>
      </c>
      <c r="H380" s="147">
        <v>65.5</v>
      </c>
      <c r="I380" s="27"/>
      <c r="J380" s="148">
        <f>ROUND(I380*H380,0)</f>
        <v>0</v>
      </c>
      <c r="K380" s="145" t="s">
        <v>1</v>
      </c>
      <c r="L380" s="50"/>
      <c r="M380" s="149" t="s">
        <v>1</v>
      </c>
      <c r="N380" s="150" t="s">
        <v>42</v>
      </c>
      <c r="P380" s="151">
        <f>O380*H380</f>
        <v>0</v>
      </c>
      <c r="Q380" s="151">
        <v>0</v>
      </c>
      <c r="R380" s="151">
        <f>Q380*H380</f>
        <v>0</v>
      </c>
      <c r="S380" s="151">
        <v>0</v>
      </c>
      <c r="T380" s="152">
        <f>S380*H380</f>
        <v>0</v>
      </c>
      <c r="AR380" s="28" t="s">
        <v>253</v>
      </c>
      <c r="AT380" s="28" t="s">
        <v>248</v>
      </c>
      <c r="AU380" s="28" t="s">
        <v>86</v>
      </c>
      <c r="AY380" s="17" t="s">
        <v>246</v>
      </c>
      <c r="BE380" s="29">
        <f>IF(N380="základní",J380,0)</f>
        <v>0</v>
      </c>
      <c r="BF380" s="29">
        <f>IF(N380="snížená",J380,0)</f>
        <v>0</v>
      </c>
      <c r="BG380" s="29">
        <f>IF(N380="zákl. přenesená",J380,0)</f>
        <v>0</v>
      </c>
      <c r="BH380" s="29">
        <f>IF(N380="sníž. přenesená",J380,0)</f>
        <v>0</v>
      </c>
      <c r="BI380" s="29">
        <f>IF(N380="nulová",J380,0)</f>
        <v>0</v>
      </c>
      <c r="BJ380" s="17" t="s">
        <v>8</v>
      </c>
      <c r="BK380" s="29">
        <f>ROUND(I380*H380,0)</f>
        <v>0</v>
      </c>
      <c r="BL380" s="17" t="s">
        <v>253</v>
      </c>
      <c r="BM380" s="28" t="s">
        <v>1286</v>
      </c>
    </row>
    <row r="381" spans="2:65" s="12" customFormat="1" x14ac:dyDescent="0.2">
      <c r="B381" s="153"/>
      <c r="D381" s="154" t="s">
        <v>255</v>
      </c>
      <c r="E381" s="30" t="s">
        <v>1</v>
      </c>
      <c r="F381" s="155" t="s">
        <v>2572</v>
      </c>
      <c r="H381" s="156">
        <v>65.5</v>
      </c>
      <c r="L381" s="153"/>
      <c r="M381" s="157"/>
      <c r="T381" s="158"/>
      <c r="AT381" s="30" t="s">
        <v>255</v>
      </c>
      <c r="AU381" s="30" t="s">
        <v>86</v>
      </c>
      <c r="AV381" s="12" t="s">
        <v>86</v>
      </c>
      <c r="AW381" s="12" t="s">
        <v>33</v>
      </c>
      <c r="AX381" s="12" t="s">
        <v>77</v>
      </c>
      <c r="AY381" s="30" t="s">
        <v>246</v>
      </c>
    </row>
    <row r="382" spans="2:65" s="14" customFormat="1" x14ac:dyDescent="0.2">
      <c r="B382" s="164"/>
      <c r="D382" s="154" t="s">
        <v>255</v>
      </c>
      <c r="E382" s="33" t="s">
        <v>1</v>
      </c>
      <c r="F382" s="165" t="s">
        <v>301</v>
      </c>
      <c r="H382" s="166">
        <v>65.5</v>
      </c>
      <c r="L382" s="164"/>
      <c r="M382" s="167"/>
      <c r="T382" s="168"/>
      <c r="AT382" s="33" t="s">
        <v>255</v>
      </c>
      <c r="AU382" s="33" t="s">
        <v>86</v>
      </c>
      <c r="AV382" s="14" t="s">
        <v>253</v>
      </c>
      <c r="AW382" s="14" t="s">
        <v>33</v>
      </c>
      <c r="AX382" s="14" t="s">
        <v>8</v>
      </c>
      <c r="AY382" s="33" t="s">
        <v>246</v>
      </c>
    </row>
    <row r="383" spans="2:65" s="1" customFormat="1" ht="16.5" customHeight="1" x14ac:dyDescent="0.2">
      <c r="B383" s="50"/>
      <c r="C383" s="143" t="s">
        <v>807</v>
      </c>
      <c r="D383" s="143" t="s">
        <v>248</v>
      </c>
      <c r="E383" s="144" t="s">
        <v>2573</v>
      </c>
      <c r="F383" s="145" t="s">
        <v>2574</v>
      </c>
      <c r="G383" s="146" t="s">
        <v>274</v>
      </c>
      <c r="H383" s="147">
        <v>65.5</v>
      </c>
      <c r="I383" s="27"/>
      <c r="J383" s="148">
        <f>ROUND(I383*H383,0)</f>
        <v>0</v>
      </c>
      <c r="K383" s="145" t="s">
        <v>1</v>
      </c>
      <c r="L383" s="50"/>
      <c r="M383" s="149" t="s">
        <v>1</v>
      </c>
      <c r="N383" s="150" t="s">
        <v>42</v>
      </c>
      <c r="P383" s="151">
        <f>O383*H383</f>
        <v>0</v>
      </c>
      <c r="Q383" s="151">
        <v>0</v>
      </c>
      <c r="R383" s="151">
        <f>Q383*H383</f>
        <v>0</v>
      </c>
      <c r="S383" s="151">
        <v>0</v>
      </c>
      <c r="T383" s="152">
        <f>S383*H383</f>
        <v>0</v>
      </c>
      <c r="AR383" s="28" t="s">
        <v>253</v>
      </c>
      <c r="AT383" s="28" t="s">
        <v>248</v>
      </c>
      <c r="AU383" s="28" t="s">
        <v>86</v>
      </c>
      <c r="AY383" s="17" t="s">
        <v>246</v>
      </c>
      <c r="BE383" s="29">
        <f>IF(N383="základní",J383,0)</f>
        <v>0</v>
      </c>
      <c r="BF383" s="29">
        <f>IF(N383="snížená",J383,0)</f>
        <v>0</v>
      </c>
      <c r="BG383" s="29">
        <f>IF(N383="zákl. přenesená",J383,0)</f>
        <v>0</v>
      </c>
      <c r="BH383" s="29">
        <f>IF(N383="sníž. přenesená",J383,0)</f>
        <v>0</v>
      </c>
      <c r="BI383" s="29">
        <f>IF(N383="nulová",J383,0)</f>
        <v>0</v>
      </c>
      <c r="BJ383" s="17" t="s">
        <v>8</v>
      </c>
      <c r="BK383" s="29">
        <f>ROUND(I383*H383,0)</f>
        <v>0</v>
      </c>
      <c r="BL383" s="17" t="s">
        <v>253</v>
      </c>
      <c r="BM383" s="28" t="s">
        <v>1295</v>
      </c>
    </row>
    <row r="384" spans="2:65" s="12" customFormat="1" x14ac:dyDescent="0.2">
      <c r="B384" s="153"/>
      <c r="D384" s="154" t="s">
        <v>255</v>
      </c>
      <c r="E384" s="30" t="s">
        <v>1</v>
      </c>
      <c r="F384" s="155" t="s">
        <v>2572</v>
      </c>
      <c r="H384" s="156">
        <v>65.5</v>
      </c>
      <c r="I384" s="31"/>
      <c r="L384" s="153"/>
      <c r="M384" s="157"/>
      <c r="T384" s="158"/>
      <c r="AT384" s="30" t="s">
        <v>255</v>
      </c>
      <c r="AU384" s="30" t="s">
        <v>86</v>
      </c>
      <c r="AV384" s="12" t="s">
        <v>86</v>
      </c>
      <c r="AW384" s="12" t="s">
        <v>33</v>
      </c>
      <c r="AX384" s="12" t="s">
        <v>77</v>
      </c>
      <c r="AY384" s="30" t="s">
        <v>246</v>
      </c>
    </row>
    <row r="385" spans="2:65" s="14" customFormat="1" x14ac:dyDescent="0.2">
      <c r="B385" s="164"/>
      <c r="D385" s="154" t="s">
        <v>255</v>
      </c>
      <c r="E385" s="33" t="s">
        <v>1</v>
      </c>
      <c r="F385" s="165" t="s">
        <v>301</v>
      </c>
      <c r="H385" s="166">
        <v>65.5</v>
      </c>
      <c r="L385" s="164"/>
      <c r="M385" s="167"/>
      <c r="T385" s="168"/>
      <c r="AT385" s="33" t="s">
        <v>255</v>
      </c>
      <c r="AU385" s="33" t="s">
        <v>86</v>
      </c>
      <c r="AV385" s="14" t="s">
        <v>253</v>
      </c>
      <c r="AW385" s="14" t="s">
        <v>33</v>
      </c>
      <c r="AX385" s="14" t="s">
        <v>8</v>
      </c>
      <c r="AY385" s="33" t="s">
        <v>246</v>
      </c>
    </row>
    <row r="386" spans="2:65" s="1" customFormat="1" ht="37.9" customHeight="1" x14ac:dyDescent="0.2">
      <c r="B386" s="50"/>
      <c r="C386" s="143" t="s">
        <v>812</v>
      </c>
      <c r="D386" s="143" t="s">
        <v>248</v>
      </c>
      <c r="E386" s="144" t="s">
        <v>2575</v>
      </c>
      <c r="F386" s="145" t="s">
        <v>2576</v>
      </c>
      <c r="G386" s="146" t="s">
        <v>2521</v>
      </c>
      <c r="H386" s="147">
        <v>5</v>
      </c>
      <c r="I386" s="27"/>
      <c r="J386" s="148">
        <f t="shared" ref="J386:J392" si="10">ROUND(I386*H386,0)</f>
        <v>0</v>
      </c>
      <c r="K386" s="145" t="s">
        <v>1</v>
      </c>
      <c r="L386" s="50"/>
      <c r="M386" s="149" t="s">
        <v>1</v>
      </c>
      <c r="N386" s="150" t="s">
        <v>42</v>
      </c>
      <c r="P386" s="151">
        <f t="shared" ref="P386:P392" si="11">O386*H386</f>
        <v>0</v>
      </c>
      <c r="Q386" s="151">
        <v>0</v>
      </c>
      <c r="R386" s="151">
        <f t="shared" ref="R386:R392" si="12">Q386*H386</f>
        <v>0</v>
      </c>
      <c r="S386" s="151">
        <v>0</v>
      </c>
      <c r="T386" s="152">
        <f t="shared" ref="T386:T392" si="13">S386*H386</f>
        <v>0</v>
      </c>
      <c r="AR386" s="28" t="s">
        <v>253</v>
      </c>
      <c r="AT386" s="28" t="s">
        <v>248</v>
      </c>
      <c r="AU386" s="28" t="s">
        <v>86</v>
      </c>
      <c r="AY386" s="17" t="s">
        <v>246</v>
      </c>
      <c r="BE386" s="29">
        <f t="shared" ref="BE386:BE392" si="14">IF(N386="základní",J386,0)</f>
        <v>0</v>
      </c>
      <c r="BF386" s="29">
        <f t="shared" ref="BF386:BF392" si="15">IF(N386="snížená",J386,0)</f>
        <v>0</v>
      </c>
      <c r="BG386" s="29">
        <f t="shared" ref="BG386:BG392" si="16">IF(N386="zákl. přenesená",J386,0)</f>
        <v>0</v>
      </c>
      <c r="BH386" s="29">
        <f t="shared" ref="BH386:BH392" si="17">IF(N386="sníž. přenesená",J386,0)</f>
        <v>0</v>
      </c>
      <c r="BI386" s="29">
        <f t="shared" ref="BI386:BI392" si="18">IF(N386="nulová",J386,0)</f>
        <v>0</v>
      </c>
      <c r="BJ386" s="17" t="s">
        <v>8</v>
      </c>
      <c r="BK386" s="29">
        <f t="shared" ref="BK386:BK392" si="19">ROUND(I386*H386,0)</f>
        <v>0</v>
      </c>
      <c r="BL386" s="17" t="s">
        <v>253</v>
      </c>
      <c r="BM386" s="28" t="s">
        <v>1306</v>
      </c>
    </row>
    <row r="387" spans="2:65" s="1" customFormat="1" ht="21.75" customHeight="1" x14ac:dyDescent="0.2">
      <c r="B387" s="50"/>
      <c r="C387" s="143" t="s">
        <v>823</v>
      </c>
      <c r="D387" s="143" t="s">
        <v>248</v>
      </c>
      <c r="E387" s="144" t="s">
        <v>2577</v>
      </c>
      <c r="F387" s="145" t="s">
        <v>2578</v>
      </c>
      <c r="G387" s="146" t="s">
        <v>2521</v>
      </c>
      <c r="H387" s="147">
        <v>3</v>
      </c>
      <c r="I387" s="27"/>
      <c r="J387" s="148">
        <f t="shared" si="10"/>
        <v>0</v>
      </c>
      <c r="K387" s="145" t="s">
        <v>1</v>
      </c>
      <c r="L387" s="50"/>
      <c r="M387" s="149" t="s">
        <v>1</v>
      </c>
      <c r="N387" s="150" t="s">
        <v>42</v>
      </c>
      <c r="P387" s="151">
        <f t="shared" si="11"/>
        <v>0</v>
      </c>
      <c r="Q387" s="151">
        <v>0</v>
      </c>
      <c r="R387" s="151">
        <f t="shared" si="12"/>
        <v>0</v>
      </c>
      <c r="S387" s="151">
        <v>0</v>
      </c>
      <c r="T387" s="152">
        <f t="shared" si="13"/>
        <v>0</v>
      </c>
      <c r="AR387" s="28" t="s">
        <v>253</v>
      </c>
      <c r="AT387" s="28" t="s">
        <v>248</v>
      </c>
      <c r="AU387" s="28" t="s">
        <v>86</v>
      </c>
      <c r="AY387" s="17" t="s">
        <v>246</v>
      </c>
      <c r="BE387" s="29">
        <f t="shared" si="14"/>
        <v>0</v>
      </c>
      <c r="BF387" s="29">
        <f t="shared" si="15"/>
        <v>0</v>
      </c>
      <c r="BG387" s="29">
        <f t="shared" si="16"/>
        <v>0</v>
      </c>
      <c r="BH387" s="29">
        <f t="shared" si="17"/>
        <v>0</v>
      </c>
      <c r="BI387" s="29">
        <f t="shared" si="18"/>
        <v>0</v>
      </c>
      <c r="BJ387" s="17" t="s">
        <v>8</v>
      </c>
      <c r="BK387" s="29">
        <f t="shared" si="19"/>
        <v>0</v>
      </c>
      <c r="BL387" s="17" t="s">
        <v>253</v>
      </c>
      <c r="BM387" s="28" t="s">
        <v>1315</v>
      </c>
    </row>
    <row r="388" spans="2:65" s="1" customFormat="1" ht="16.5" customHeight="1" x14ac:dyDescent="0.2">
      <c r="B388" s="50"/>
      <c r="C388" s="143" t="s">
        <v>827</v>
      </c>
      <c r="D388" s="143" t="s">
        <v>248</v>
      </c>
      <c r="E388" s="144" t="s">
        <v>2579</v>
      </c>
      <c r="F388" s="145" t="s">
        <v>2580</v>
      </c>
      <c r="G388" s="146" t="s">
        <v>2521</v>
      </c>
      <c r="H388" s="147">
        <v>6</v>
      </c>
      <c r="I388" s="27"/>
      <c r="J388" s="148">
        <f t="shared" si="10"/>
        <v>0</v>
      </c>
      <c r="K388" s="145" t="s">
        <v>1</v>
      </c>
      <c r="L388" s="50"/>
      <c r="M388" s="149" t="s">
        <v>1</v>
      </c>
      <c r="N388" s="150" t="s">
        <v>42</v>
      </c>
      <c r="P388" s="151">
        <f t="shared" si="11"/>
        <v>0</v>
      </c>
      <c r="Q388" s="151">
        <v>0</v>
      </c>
      <c r="R388" s="151">
        <f t="shared" si="12"/>
        <v>0</v>
      </c>
      <c r="S388" s="151">
        <v>0</v>
      </c>
      <c r="T388" s="152">
        <f t="shared" si="13"/>
        <v>0</v>
      </c>
      <c r="AR388" s="28" t="s">
        <v>253</v>
      </c>
      <c r="AT388" s="28" t="s">
        <v>248</v>
      </c>
      <c r="AU388" s="28" t="s">
        <v>86</v>
      </c>
      <c r="AY388" s="17" t="s">
        <v>246</v>
      </c>
      <c r="BE388" s="29">
        <f t="shared" si="14"/>
        <v>0</v>
      </c>
      <c r="BF388" s="29">
        <f t="shared" si="15"/>
        <v>0</v>
      </c>
      <c r="BG388" s="29">
        <f t="shared" si="16"/>
        <v>0</v>
      </c>
      <c r="BH388" s="29">
        <f t="shared" si="17"/>
        <v>0</v>
      </c>
      <c r="BI388" s="29">
        <f t="shared" si="18"/>
        <v>0</v>
      </c>
      <c r="BJ388" s="17" t="s">
        <v>8</v>
      </c>
      <c r="BK388" s="29">
        <f t="shared" si="19"/>
        <v>0</v>
      </c>
      <c r="BL388" s="17" t="s">
        <v>253</v>
      </c>
      <c r="BM388" s="28" t="s">
        <v>1329</v>
      </c>
    </row>
    <row r="389" spans="2:65" s="1" customFormat="1" ht="24.2" customHeight="1" x14ac:dyDescent="0.2">
      <c r="B389" s="50"/>
      <c r="C389" s="143" t="s">
        <v>831</v>
      </c>
      <c r="D389" s="143" t="s">
        <v>248</v>
      </c>
      <c r="E389" s="144" t="s">
        <v>2581</v>
      </c>
      <c r="F389" s="145" t="s">
        <v>2582</v>
      </c>
      <c r="G389" s="146" t="s">
        <v>2521</v>
      </c>
      <c r="H389" s="147">
        <v>1</v>
      </c>
      <c r="I389" s="27"/>
      <c r="J389" s="148">
        <f t="shared" si="10"/>
        <v>0</v>
      </c>
      <c r="K389" s="145" t="s">
        <v>1</v>
      </c>
      <c r="L389" s="50"/>
      <c r="M389" s="149" t="s">
        <v>1</v>
      </c>
      <c r="N389" s="150" t="s">
        <v>42</v>
      </c>
      <c r="P389" s="151">
        <f t="shared" si="11"/>
        <v>0</v>
      </c>
      <c r="Q389" s="151">
        <v>0</v>
      </c>
      <c r="R389" s="151">
        <f t="shared" si="12"/>
        <v>0</v>
      </c>
      <c r="S389" s="151">
        <v>0</v>
      </c>
      <c r="T389" s="152">
        <f t="shared" si="13"/>
        <v>0</v>
      </c>
      <c r="AR389" s="28" t="s">
        <v>253</v>
      </c>
      <c r="AT389" s="28" t="s">
        <v>248</v>
      </c>
      <c r="AU389" s="28" t="s">
        <v>86</v>
      </c>
      <c r="AY389" s="17" t="s">
        <v>246</v>
      </c>
      <c r="BE389" s="29">
        <f t="shared" si="14"/>
        <v>0</v>
      </c>
      <c r="BF389" s="29">
        <f t="shared" si="15"/>
        <v>0</v>
      </c>
      <c r="BG389" s="29">
        <f t="shared" si="16"/>
        <v>0</v>
      </c>
      <c r="BH389" s="29">
        <f t="shared" si="17"/>
        <v>0</v>
      </c>
      <c r="BI389" s="29">
        <f t="shared" si="18"/>
        <v>0</v>
      </c>
      <c r="BJ389" s="17" t="s">
        <v>8</v>
      </c>
      <c r="BK389" s="29">
        <f t="shared" si="19"/>
        <v>0</v>
      </c>
      <c r="BL389" s="17" t="s">
        <v>253</v>
      </c>
      <c r="BM389" s="28" t="s">
        <v>1338</v>
      </c>
    </row>
    <row r="390" spans="2:65" s="1" customFormat="1" ht="49.15" customHeight="1" x14ac:dyDescent="0.2">
      <c r="B390" s="50"/>
      <c r="C390" s="143" t="s">
        <v>837</v>
      </c>
      <c r="D390" s="143" t="s">
        <v>248</v>
      </c>
      <c r="E390" s="144" t="s">
        <v>2583</v>
      </c>
      <c r="F390" s="145" t="s">
        <v>2584</v>
      </c>
      <c r="G390" s="146" t="s">
        <v>2521</v>
      </c>
      <c r="H390" s="147">
        <v>1</v>
      </c>
      <c r="I390" s="27"/>
      <c r="J390" s="148">
        <f t="shared" si="10"/>
        <v>0</v>
      </c>
      <c r="K390" s="145" t="s">
        <v>1</v>
      </c>
      <c r="L390" s="50"/>
      <c r="M390" s="149" t="s">
        <v>1</v>
      </c>
      <c r="N390" s="150" t="s">
        <v>42</v>
      </c>
      <c r="P390" s="151">
        <f t="shared" si="11"/>
        <v>0</v>
      </c>
      <c r="Q390" s="151">
        <v>0</v>
      </c>
      <c r="R390" s="151">
        <f t="shared" si="12"/>
        <v>0</v>
      </c>
      <c r="S390" s="151">
        <v>0</v>
      </c>
      <c r="T390" s="152">
        <f t="shared" si="13"/>
        <v>0</v>
      </c>
      <c r="AR390" s="28" t="s">
        <v>253</v>
      </c>
      <c r="AT390" s="28" t="s">
        <v>248</v>
      </c>
      <c r="AU390" s="28" t="s">
        <v>86</v>
      </c>
      <c r="AY390" s="17" t="s">
        <v>246</v>
      </c>
      <c r="BE390" s="29">
        <f t="shared" si="14"/>
        <v>0</v>
      </c>
      <c r="BF390" s="29">
        <f t="shared" si="15"/>
        <v>0</v>
      </c>
      <c r="BG390" s="29">
        <f t="shared" si="16"/>
        <v>0</v>
      </c>
      <c r="BH390" s="29">
        <f t="shared" si="17"/>
        <v>0</v>
      </c>
      <c r="BI390" s="29">
        <f t="shared" si="18"/>
        <v>0</v>
      </c>
      <c r="BJ390" s="17" t="s">
        <v>8</v>
      </c>
      <c r="BK390" s="29">
        <f t="shared" si="19"/>
        <v>0</v>
      </c>
      <c r="BL390" s="17" t="s">
        <v>253</v>
      </c>
      <c r="BM390" s="28" t="s">
        <v>1347</v>
      </c>
    </row>
    <row r="391" spans="2:65" s="1" customFormat="1" ht="24.2" customHeight="1" x14ac:dyDescent="0.2">
      <c r="B391" s="50"/>
      <c r="C391" s="143" t="s">
        <v>844</v>
      </c>
      <c r="D391" s="143" t="s">
        <v>248</v>
      </c>
      <c r="E391" s="144" t="s">
        <v>2585</v>
      </c>
      <c r="F391" s="145" t="s">
        <v>2586</v>
      </c>
      <c r="G391" s="146" t="s">
        <v>2521</v>
      </c>
      <c r="H391" s="147">
        <v>1</v>
      </c>
      <c r="I391" s="27"/>
      <c r="J391" s="148">
        <f t="shared" si="10"/>
        <v>0</v>
      </c>
      <c r="K391" s="145" t="s">
        <v>1</v>
      </c>
      <c r="L391" s="50"/>
      <c r="M391" s="149" t="s">
        <v>1</v>
      </c>
      <c r="N391" s="150" t="s">
        <v>42</v>
      </c>
      <c r="P391" s="151">
        <f t="shared" si="11"/>
        <v>0</v>
      </c>
      <c r="Q391" s="151">
        <v>0</v>
      </c>
      <c r="R391" s="151">
        <f t="shared" si="12"/>
        <v>0</v>
      </c>
      <c r="S391" s="151">
        <v>0</v>
      </c>
      <c r="T391" s="152">
        <f t="shared" si="13"/>
        <v>0</v>
      </c>
      <c r="AR391" s="28" t="s">
        <v>253</v>
      </c>
      <c r="AT391" s="28" t="s">
        <v>248</v>
      </c>
      <c r="AU391" s="28" t="s">
        <v>86</v>
      </c>
      <c r="AY391" s="17" t="s">
        <v>246</v>
      </c>
      <c r="BE391" s="29">
        <f t="shared" si="14"/>
        <v>0</v>
      </c>
      <c r="BF391" s="29">
        <f t="shared" si="15"/>
        <v>0</v>
      </c>
      <c r="BG391" s="29">
        <f t="shared" si="16"/>
        <v>0</v>
      </c>
      <c r="BH391" s="29">
        <f t="shared" si="17"/>
        <v>0</v>
      </c>
      <c r="BI391" s="29">
        <f t="shared" si="18"/>
        <v>0</v>
      </c>
      <c r="BJ391" s="17" t="s">
        <v>8</v>
      </c>
      <c r="BK391" s="29">
        <f t="shared" si="19"/>
        <v>0</v>
      </c>
      <c r="BL391" s="17" t="s">
        <v>253</v>
      </c>
      <c r="BM391" s="28" t="s">
        <v>1360</v>
      </c>
    </row>
    <row r="392" spans="2:65" s="1" customFormat="1" ht="16.5" customHeight="1" x14ac:dyDescent="0.2">
      <c r="B392" s="50"/>
      <c r="C392" s="143" t="s">
        <v>851</v>
      </c>
      <c r="D392" s="143" t="s">
        <v>248</v>
      </c>
      <c r="E392" s="144" t="s">
        <v>2587</v>
      </c>
      <c r="F392" s="145" t="s">
        <v>2588</v>
      </c>
      <c r="G392" s="146" t="s">
        <v>2521</v>
      </c>
      <c r="H392" s="147">
        <v>3</v>
      </c>
      <c r="I392" s="27"/>
      <c r="J392" s="148">
        <f t="shared" si="10"/>
        <v>0</v>
      </c>
      <c r="K392" s="145" t="s">
        <v>1</v>
      </c>
      <c r="L392" s="50"/>
      <c r="M392" s="149" t="s">
        <v>1</v>
      </c>
      <c r="N392" s="150" t="s">
        <v>42</v>
      </c>
      <c r="P392" s="151">
        <f t="shared" si="11"/>
        <v>0</v>
      </c>
      <c r="Q392" s="151">
        <v>0</v>
      </c>
      <c r="R392" s="151">
        <f t="shared" si="12"/>
        <v>0</v>
      </c>
      <c r="S392" s="151">
        <v>0</v>
      </c>
      <c r="T392" s="152">
        <f t="shared" si="13"/>
        <v>0</v>
      </c>
      <c r="AR392" s="28" t="s">
        <v>253</v>
      </c>
      <c r="AT392" s="28" t="s">
        <v>248</v>
      </c>
      <c r="AU392" s="28" t="s">
        <v>86</v>
      </c>
      <c r="AY392" s="17" t="s">
        <v>246</v>
      </c>
      <c r="BE392" s="29">
        <f t="shared" si="14"/>
        <v>0</v>
      </c>
      <c r="BF392" s="29">
        <f t="shared" si="15"/>
        <v>0</v>
      </c>
      <c r="BG392" s="29">
        <f t="shared" si="16"/>
        <v>0</v>
      </c>
      <c r="BH392" s="29">
        <f t="shared" si="17"/>
        <v>0</v>
      </c>
      <c r="BI392" s="29">
        <f t="shared" si="18"/>
        <v>0</v>
      </c>
      <c r="BJ392" s="17" t="s">
        <v>8</v>
      </c>
      <c r="BK392" s="29">
        <f t="shared" si="19"/>
        <v>0</v>
      </c>
      <c r="BL392" s="17" t="s">
        <v>253</v>
      </c>
      <c r="BM392" s="28" t="s">
        <v>1369</v>
      </c>
    </row>
    <row r="393" spans="2:65" s="11" customFormat="1" ht="22.9" customHeight="1" x14ac:dyDescent="0.2">
      <c r="B393" s="135"/>
      <c r="D393" s="24" t="s">
        <v>76</v>
      </c>
      <c r="E393" s="141" t="s">
        <v>100</v>
      </c>
      <c r="F393" s="141" t="s">
        <v>961</v>
      </c>
      <c r="J393" s="142">
        <f>BK393</f>
        <v>0</v>
      </c>
      <c r="L393" s="135"/>
      <c r="M393" s="138"/>
      <c r="P393" s="139">
        <f>SUM(P394:P396)</f>
        <v>0</v>
      </c>
      <c r="R393" s="139">
        <f>SUM(R394:R396)</f>
        <v>0</v>
      </c>
      <c r="T393" s="140">
        <f>SUM(T394:T396)</f>
        <v>0</v>
      </c>
      <c r="AR393" s="24" t="s">
        <v>8</v>
      </c>
      <c r="AT393" s="25" t="s">
        <v>76</v>
      </c>
      <c r="AU393" s="25" t="s">
        <v>8</v>
      </c>
      <c r="AY393" s="24" t="s">
        <v>246</v>
      </c>
      <c r="BK393" s="26">
        <f>SUM(BK394:BK396)</f>
        <v>0</v>
      </c>
    </row>
    <row r="394" spans="2:65" s="1" customFormat="1" ht="33" customHeight="1" x14ac:dyDescent="0.2">
      <c r="B394" s="50"/>
      <c r="C394" s="143" t="s">
        <v>859</v>
      </c>
      <c r="D394" s="143" t="s">
        <v>248</v>
      </c>
      <c r="E394" s="144" t="s">
        <v>2589</v>
      </c>
      <c r="F394" s="145" t="s">
        <v>2590</v>
      </c>
      <c r="G394" s="146" t="s">
        <v>251</v>
      </c>
      <c r="H394" s="147">
        <v>33</v>
      </c>
      <c r="I394" s="27"/>
      <c r="J394" s="148">
        <f>ROUND(I394*H394,0)</f>
        <v>0</v>
      </c>
      <c r="K394" s="145" t="s">
        <v>1</v>
      </c>
      <c r="L394" s="50"/>
      <c r="M394" s="149" t="s">
        <v>1</v>
      </c>
      <c r="N394" s="150" t="s">
        <v>42</v>
      </c>
      <c r="P394" s="151">
        <f>O394*H394</f>
        <v>0</v>
      </c>
      <c r="Q394" s="151">
        <v>0</v>
      </c>
      <c r="R394" s="151">
        <f>Q394*H394</f>
        <v>0</v>
      </c>
      <c r="S394" s="151">
        <v>0</v>
      </c>
      <c r="T394" s="152">
        <f>S394*H394</f>
        <v>0</v>
      </c>
      <c r="AR394" s="28" t="s">
        <v>253</v>
      </c>
      <c r="AT394" s="28" t="s">
        <v>248</v>
      </c>
      <c r="AU394" s="28" t="s">
        <v>86</v>
      </c>
      <c r="AY394" s="17" t="s">
        <v>246</v>
      </c>
      <c r="BE394" s="29">
        <f>IF(N394="základní",J394,0)</f>
        <v>0</v>
      </c>
      <c r="BF394" s="29">
        <f>IF(N394="snížená",J394,0)</f>
        <v>0</v>
      </c>
      <c r="BG394" s="29">
        <f>IF(N394="zákl. přenesená",J394,0)</f>
        <v>0</v>
      </c>
      <c r="BH394" s="29">
        <f>IF(N394="sníž. přenesená",J394,0)</f>
        <v>0</v>
      </c>
      <c r="BI394" s="29">
        <f>IF(N394="nulová",J394,0)</f>
        <v>0</v>
      </c>
      <c r="BJ394" s="17" t="s">
        <v>8</v>
      </c>
      <c r="BK394" s="29">
        <f>ROUND(I394*H394,0)</f>
        <v>0</v>
      </c>
      <c r="BL394" s="17" t="s">
        <v>253</v>
      </c>
      <c r="BM394" s="28" t="s">
        <v>1388</v>
      </c>
    </row>
    <row r="395" spans="2:65" s="12" customFormat="1" x14ac:dyDescent="0.2">
      <c r="B395" s="153"/>
      <c r="D395" s="154" t="s">
        <v>255</v>
      </c>
      <c r="E395" s="30" t="s">
        <v>1</v>
      </c>
      <c r="F395" s="155" t="s">
        <v>2404</v>
      </c>
      <c r="H395" s="156">
        <v>33</v>
      </c>
      <c r="L395" s="153"/>
      <c r="M395" s="157"/>
      <c r="T395" s="158"/>
      <c r="AT395" s="30" t="s">
        <v>255</v>
      </c>
      <c r="AU395" s="30" t="s">
        <v>86</v>
      </c>
      <c r="AV395" s="12" t="s">
        <v>86</v>
      </c>
      <c r="AW395" s="12" t="s">
        <v>33</v>
      </c>
      <c r="AX395" s="12" t="s">
        <v>77</v>
      </c>
      <c r="AY395" s="30" t="s">
        <v>246</v>
      </c>
    </row>
    <row r="396" spans="2:65" s="14" customFormat="1" x14ac:dyDescent="0.2">
      <c r="B396" s="164"/>
      <c r="D396" s="154" t="s">
        <v>255</v>
      </c>
      <c r="E396" s="33" t="s">
        <v>1</v>
      </c>
      <c r="F396" s="165" t="s">
        <v>301</v>
      </c>
      <c r="H396" s="166">
        <v>33</v>
      </c>
      <c r="L396" s="164"/>
      <c r="M396" s="167"/>
      <c r="T396" s="168"/>
      <c r="AT396" s="33" t="s">
        <v>255</v>
      </c>
      <c r="AU396" s="33" t="s">
        <v>86</v>
      </c>
      <c r="AV396" s="14" t="s">
        <v>253</v>
      </c>
      <c r="AW396" s="14" t="s">
        <v>33</v>
      </c>
      <c r="AX396" s="14" t="s">
        <v>8</v>
      </c>
      <c r="AY396" s="33" t="s">
        <v>246</v>
      </c>
    </row>
    <row r="397" spans="2:65" s="11" customFormat="1" ht="22.9" customHeight="1" x14ac:dyDescent="0.2">
      <c r="B397" s="135"/>
      <c r="D397" s="24" t="s">
        <v>76</v>
      </c>
      <c r="E397" s="141" t="s">
        <v>1300</v>
      </c>
      <c r="F397" s="141" t="s">
        <v>1301</v>
      </c>
      <c r="J397" s="142">
        <f>BK397</f>
        <v>0</v>
      </c>
      <c r="L397" s="135"/>
      <c r="M397" s="138"/>
      <c r="P397" s="139">
        <f>SUM(P398:P403)</f>
        <v>0</v>
      </c>
      <c r="R397" s="139">
        <f>SUM(R398:R403)</f>
        <v>0</v>
      </c>
      <c r="T397" s="140">
        <f>SUM(T398:T403)</f>
        <v>0</v>
      </c>
      <c r="AR397" s="24" t="s">
        <v>8</v>
      </c>
      <c r="AT397" s="25" t="s">
        <v>76</v>
      </c>
      <c r="AU397" s="25" t="s">
        <v>8</v>
      </c>
      <c r="AY397" s="24" t="s">
        <v>246</v>
      </c>
      <c r="BK397" s="26">
        <f>SUM(BK398:BK403)</f>
        <v>0</v>
      </c>
    </row>
    <row r="398" spans="2:65" s="1" customFormat="1" ht="16.5" customHeight="1" x14ac:dyDescent="0.2">
      <c r="B398" s="50"/>
      <c r="C398" s="143" t="s">
        <v>867</v>
      </c>
      <c r="D398" s="143" t="s">
        <v>248</v>
      </c>
      <c r="E398" s="144" t="s">
        <v>2591</v>
      </c>
      <c r="F398" s="145" t="s">
        <v>2592</v>
      </c>
      <c r="G398" s="146" t="s">
        <v>319</v>
      </c>
      <c r="H398" s="147">
        <v>14.52</v>
      </c>
      <c r="I398" s="27"/>
      <c r="J398" s="148">
        <f>ROUND(I398*H398,0)</f>
        <v>0</v>
      </c>
      <c r="K398" s="145" t="s">
        <v>1</v>
      </c>
      <c r="L398" s="50"/>
      <c r="M398" s="149" t="s">
        <v>1</v>
      </c>
      <c r="N398" s="150" t="s">
        <v>42</v>
      </c>
      <c r="P398" s="151">
        <f>O398*H398</f>
        <v>0</v>
      </c>
      <c r="Q398" s="151">
        <v>0</v>
      </c>
      <c r="R398" s="151">
        <f>Q398*H398</f>
        <v>0</v>
      </c>
      <c r="S398" s="151">
        <v>0</v>
      </c>
      <c r="T398" s="152">
        <f>S398*H398</f>
        <v>0</v>
      </c>
      <c r="AR398" s="28" t="s">
        <v>253</v>
      </c>
      <c r="AT398" s="28" t="s">
        <v>248</v>
      </c>
      <c r="AU398" s="28" t="s">
        <v>86</v>
      </c>
      <c r="AY398" s="17" t="s">
        <v>246</v>
      </c>
      <c r="BE398" s="29">
        <f>IF(N398="základní",J398,0)</f>
        <v>0</v>
      </c>
      <c r="BF398" s="29">
        <f>IF(N398="snížená",J398,0)</f>
        <v>0</v>
      </c>
      <c r="BG398" s="29">
        <f>IF(N398="zákl. přenesená",J398,0)</f>
        <v>0</v>
      </c>
      <c r="BH398" s="29">
        <f>IF(N398="sníž. přenesená",J398,0)</f>
        <v>0</v>
      </c>
      <c r="BI398" s="29">
        <f>IF(N398="nulová",J398,0)</f>
        <v>0</v>
      </c>
      <c r="BJ398" s="17" t="s">
        <v>8</v>
      </c>
      <c r="BK398" s="29">
        <f>ROUND(I398*H398,0)</f>
        <v>0</v>
      </c>
      <c r="BL398" s="17" t="s">
        <v>253</v>
      </c>
      <c r="BM398" s="28" t="s">
        <v>1398</v>
      </c>
    </row>
    <row r="399" spans="2:65" s="1" customFormat="1" ht="24.2" customHeight="1" x14ac:dyDescent="0.2">
      <c r="B399" s="50"/>
      <c r="C399" s="143" t="s">
        <v>877</v>
      </c>
      <c r="D399" s="143" t="s">
        <v>248</v>
      </c>
      <c r="E399" s="144" t="s">
        <v>2593</v>
      </c>
      <c r="F399" s="145" t="s">
        <v>2594</v>
      </c>
      <c r="G399" s="146" t="s">
        <v>319</v>
      </c>
      <c r="H399" s="147">
        <v>290.39999999999998</v>
      </c>
      <c r="I399" s="27"/>
      <c r="J399" s="148">
        <f>ROUND(I399*H399,0)</f>
        <v>0</v>
      </c>
      <c r="K399" s="145" t="s">
        <v>1</v>
      </c>
      <c r="L399" s="50"/>
      <c r="M399" s="149" t="s">
        <v>1</v>
      </c>
      <c r="N399" s="150" t="s">
        <v>42</v>
      </c>
      <c r="P399" s="151">
        <f>O399*H399</f>
        <v>0</v>
      </c>
      <c r="Q399" s="151">
        <v>0</v>
      </c>
      <c r="R399" s="151">
        <f>Q399*H399</f>
        <v>0</v>
      </c>
      <c r="S399" s="151">
        <v>0</v>
      </c>
      <c r="T399" s="152">
        <f>S399*H399</f>
        <v>0</v>
      </c>
      <c r="AR399" s="28" t="s">
        <v>253</v>
      </c>
      <c r="AT399" s="28" t="s">
        <v>248</v>
      </c>
      <c r="AU399" s="28" t="s">
        <v>86</v>
      </c>
      <c r="AY399" s="17" t="s">
        <v>246</v>
      </c>
      <c r="BE399" s="29">
        <f>IF(N399="základní",J399,0)</f>
        <v>0</v>
      </c>
      <c r="BF399" s="29">
        <f>IF(N399="snížená",J399,0)</f>
        <v>0</v>
      </c>
      <c r="BG399" s="29">
        <f>IF(N399="zákl. přenesená",J399,0)</f>
        <v>0</v>
      </c>
      <c r="BH399" s="29">
        <f>IF(N399="sníž. přenesená",J399,0)</f>
        <v>0</v>
      </c>
      <c r="BI399" s="29">
        <f>IF(N399="nulová",J399,0)</f>
        <v>0</v>
      </c>
      <c r="BJ399" s="17" t="s">
        <v>8</v>
      </c>
      <c r="BK399" s="29">
        <f>ROUND(I399*H399,0)</f>
        <v>0</v>
      </c>
      <c r="BL399" s="17" t="s">
        <v>253</v>
      </c>
      <c r="BM399" s="28" t="s">
        <v>1406</v>
      </c>
    </row>
    <row r="400" spans="2:65" s="12" customFormat="1" x14ac:dyDescent="0.2">
      <c r="B400" s="153"/>
      <c r="D400" s="154" t="s">
        <v>255</v>
      </c>
      <c r="E400" s="30" t="s">
        <v>1</v>
      </c>
      <c r="F400" s="155" t="s">
        <v>2595</v>
      </c>
      <c r="H400" s="156">
        <v>290.39999999999998</v>
      </c>
      <c r="L400" s="153"/>
      <c r="M400" s="157"/>
      <c r="T400" s="158"/>
      <c r="AT400" s="30" t="s">
        <v>255</v>
      </c>
      <c r="AU400" s="30" t="s">
        <v>86</v>
      </c>
      <c r="AV400" s="12" t="s">
        <v>86</v>
      </c>
      <c r="AW400" s="12" t="s">
        <v>33</v>
      </c>
      <c r="AX400" s="12" t="s">
        <v>77</v>
      </c>
      <c r="AY400" s="30" t="s">
        <v>246</v>
      </c>
    </row>
    <row r="401" spans="2:65" s="14" customFormat="1" x14ac:dyDescent="0.2">
      <c r="B401" s="164"/>
      <c r="D401" s="154" t="s">
        <v>255</v>
      </c>
      <c r="E401" s="33" t="s">
        <v>1</v>
      </c>
      <c r="F401" s="165" t="s">
        <v>301</v>
      </c>
      <c r="H401" s="166">
        <v>290.39999999999998</v>
      </c>
      <c r="L401" s="164"/>
      <c r="M401" s="167"/>
      <c r="T401" s="168"/>
      <c r="AT401" s="33" t="s">
        <v>255</v>
      </c>
      <c r="AU401" s="33" t="s">
        <v>86</v>
      </c>
      <c r="AV401" s="14" t="s">
        <v>253</v>
      </c>
      <c r="AW401" s="14" t="s">
        <v>33</v>
      </c>
      <c r="AX401" s="14" t="s">
        <v>8</v>
      </c>
      <c r="AY401" s="33" t="s">
        <v>246</v>
      </c>
    </row>
    <row r="402" spans="2:65" s="1" customFormat="1" ht="24.2" customHeight="1" x14ac:dyDescent="0.2">
      <c r="B402" s="50"/>
      <c r="C402" s="143" t="s">
        <v>881</v>
      </c>
      <c r="D402" s="143" t="s">
        <v>248</v>
      </c>
      <c r="E402" s="144" t="s">
        <v>2596</v>
      </c>
      <c r="F402" s="145" t="s">
        <v>2597</v>
      </c>
      <c r="G402" s="146" t="s">
        <v>319</v>
      </c>
      <c r="H402" s="147">
        <v>14.52</v>
      </c>
      <c r="I402" s="27"/>
      <c r="J402" s="148">
        <f>ROUND(I402*H402,0)</f>
        <v>0</v>
      </c>
      <c r="K402" s="145" t="s">
        <v>1</v>
      </c>
      <c r="L402" s="50"/>
      <c r="M402" s="149" t="s">
        <v>1</v>
      </c>
      <c r="N402" s="150" t="s">
        <v>42</v>
      </c>
      <c r="P402" s="151">
        <f>O402*H402</f>
        <v>0</v>
      </c>
      <c r="Q402" s="151">
        <v>0</v>
      </c>
      <c r="R402" s="151">
        <f>Q402*H402</f>
        <v>0</v>
      </c>
      <c r="S402" s="151">
        <v>0</v>
      </c>
      <c r="T402" s="152">
        <f>S402*H402</f>
        <v>0</v>
      </c>
      <c r="AR402" s="28" t="s">
        <v>253</v>
      </c>
      <c r="AT402" s="28" t="s">
        <v>248</v>
      </c>
      <c r="AU402" s="28" t="s">
        <v>86</v>
      </c>
      <c r="AY402" s="17" t="s">
        <v>246</v>
      </c>
      <c r="BE402" s="29">
        <f>IF(N402="základní",J402,0)</f>
        <v>0</v>
      </c>
      <c r="BF402" s="29">
        <f>IF(N402="snížená",J402,0)</f>
        <v>0</v>
      </c>
      <c r="BG402" s="29">
        <f>IF(N402="zákl. přenesená",J402,0)</f>
        <v>0</v>
      </c>
      <c r="BH402" s="29">
        <f>IF(N402="sníž. přenesená",J402,0)</f>
        <v>0</v>
      </c>
      <c r="BI402" s="29">
        <f>IF(N402="nulová",J402,0)</f>
        <v>0</v>
      </c>
      <c r="BJ402" s="17" t="s">
        <v>8</v>
      </c>
      <c r="BK402" s="29">
        <f>ROUND(I402*H402,0)</f>
        <v>0</v>
      </c>
      <c r="BL402" s="17" t="s">
        <v>253</v>
      </c>
      <c r="BM402" s="28" t="s">
        <v>1416</v>
      </c>
    </row>
    <row r="403" spans="2:65" s="1" customFormat="1" ht="49.15" customHeight="1" x14ac:dyDescent="0.2">
      <c r="B403" s="50"/>
      <c r="C403" s="143" t="s">
        <v>885</v>
      </c>
      <c r="D403" s="143" t="s">
        <v>248</v>
      </c>
      <c r="E403" s="144" t="s">
        <v>2598</v>
      </c>
      <c r="F403" s="145" t="s">
        <v>2599</v>
      </c>
      <c r="G403" s="146" t="s">
        <v>319</v>
      </c>
      <c r="H403" s="147">
        <v>14.52</v>
      </c>
      <c r="I403" s="27"/>
      <c r="J403" s="148">
        <f>ROUND(I403*H403,0)</f>
        <v>0</v>
      </c>
      <c r="K403" s="145" t="s">
        <v>1</v>
      </c>
      <c r="L403" s="50"/>
      <c r="M403" s="149" t="s">
        <v>1</v>
      </c>
      <c r="N403" s="150" t="s">
        <v>42</v>
      </c>
      <c r="P403" s="151">
        <f>O403*H403</f>
        <v>0</v>
      </c>
      <c r="Q403" s="151">
        <v>0</v>
      </c>
      <c r="R403" s="151">
        <f>Q403*H403</f>
        <v>0</v>
      </c>
      <c r="S403" s="151">
        <v>0</v>
      </c>
      <c r="T403" s="152">
        <f>S403*H403</f>
        <v>0</v>
      </c>
      <c r="AR403" s="28" t="s">
        <v>253</v>
      </c>
      <c r="AT403" s="28" t="s">
        <v>248</v>
      </c>
      <c r="AU403" s="28" t="s">
        <v>86</v>
      </c>
      <c r="AY403" s="17" t="s">
        <v>246</v>
      </c>
      <c r="BE403" s="29">
        <f>IF(N403="základní",J403,0)</f>
        <v>0</v>
      </c>
      <c r="BF403" s="29">
        <f>IF(N403="snížená",J403,0)</f>
        <v>0</v>
      </c>
      <c r="BG403" s="29">
        <f>IF(N403="zákl. přenesená",J403,0)</f>
        <v>0</v>
      </c>
      <c r="BH403" s="29">
        <f>IF(N403="sníž. přenesená",J403,0)</f>
        <v>0</v>
      </c>
      <c r="BI403" s="29">
        <f>IF(N403="nulová",J403,0)</f>
        <v>0</v>
      </c>
      <c r="BJ403" s="17" t="s">
        <v>8</v>
      </c>
      <c r="BK403" s="29">
        <f>ROUND(I403*H403,0)</f>
        <v>0</v>
      </c>
      <c r="BL403" s="17" t="s">
        <v>253</v>
      </c>
      <c r="BM403" s="28" t="s">
        <v>1426</v>
      </c>
    </row>
    <row r="404" spans="2:65" s="11" customFormat="1" ht="22.9" customHeight="1" x14ac:dyDescent="0.2">
      <c r="B404" s="135"/>
      <c r="D404" s="24" t="s">
        <v>76</v>
      </c>
      <c r="E404" s="141" t="s">
        <v>1319</v>
      </c>
      <c r="F404" s="141" t="s">
        <v>1320</v>
      </c>
      <c r="J404" s="142">
        <f>BK404</f>
        <v>0</v>
      </c>
      <c r="L404" s="135"/>
      <c r="M404" s="138"/>
      <c r="P404" s="139">
        <f>SUM(P405:P406)</f>
        <v>0</v>
      </c>
      <c r="R404" s="139">
        <f>SUM(R405:R406)</f>
        <v>0</v>
      </c>
      <c r="T404" s="140">
        <f>SUM(T405:T406)</f>
        <v>0</v>
      </c>
      <c r="AR404" s="24" t="s">
        <v>8</v>
      </c>
      <c r="AT404" s="25" t="s">
        <v>76</v>
      </c>
      <c r="AU404" s="25" t="s">
        <v>8</v>
      </c>
      <c r="AY404" s="24" t="s">
        <v>246</v>
      </c>
      <c r="BK404" s="26">
        <f>SUM(BK405:BK406)</f>
        <v>0</v>
      </c>
    </row>
    <row r="405" spans="2:65" s="1" customFormat="1" ht="33" customHeight="1" x14ac:dyDescent="0.2">
      <c r="B405" s="50"/>
      <c r="C405" s="143" t="s">
        <v>889</v>
      </c>
      <c r="D405" s="143" t="s">
        <v>248</v>
      </c>
      <c r="E405" s="144" t="s">
        <v>2600</v>
      </c>
      <c r="F405" s="145" t="s">
        <v>2601</v>
      </c>
      <c r="G405" s="146" t="s">
        <v>319</v>
      </c>
      <c r="H405" s="147">
        <v>19.338000000000001</v>
      </c>
      <c r="I405" s="27"/>
      <c r="J405" s="148">
        <f>ROUND(I405*H405,0)</f>
        <v>0</v>
      </c>
      <c r="K405" s="145" t="s">
        <v>1</v>
      </c>
      <c r="L405" s="50"/>
      <c r="M405" s="149" t="s">
        <v>1</v>
      </c>
      <c r="N405" s="150" t="s">
        <v>42</v>
      </c>
      <c r="P405" s="151">
        <f>O405*H405</f>
        <v>0</v>
      </c>
      <c r="Q405" s="151">
        <v>0</v>
      </c>
      <c r="R405" s="151">
        <f>Q405*H405</f>
        <v>0</v>
      </c>
      <c r="S405" s="151">
        <v>0</v>
      </c>
      <c r="T405" s="152">
        <f>S405*H405</f>
        <v>0</v>
      </c>
      <c r="AR405" s="28" t="s">
        <v>253</v>
      </c>
      <c r="AT405" s="28" t="s">
        <v>248</v>
      </c>
      <c r="AU405" s="28" t="s">
        <v>86</v>
      </c>
      <c r="AY405" s="17" t="s">
        <v>246</v>
      </c>
      <c r="BE405" s="29">
        <f>IF(N405="základní",J405,0)</f>
        <v>0</v>
      </c>
      <c r="BF405" s="29">
        <f>IF(N405="snížená",J405,0)</f>
        <v>0</v>
      </c>
      <c r="BG405" s="29">
        <f>IF(N405="zákl. přenesená",J405,0)</f>
        <v>0</v>
      </c>
      <c r="BH405" s="29">
        <f>IF(N405="sníž. přenesená",J405,0)</f>
        <v>0</v>
      </c>
      <c r="BI405" s="29">
        <f>IF(N405="nulová",J405,0)</f>
        <v>0</v>
      </c>
      <c r="BJ405" s="17" t="s">
        <v>8</v>
      </c>
      <c r="BK405" s="29">
        <f>ROUND(I405*H405,0)</f>
        <v>0</v>
      </c>
      <c r="BL405" s="17" t="s">
        <v>253</v>
      </c>
      <c r="BM405" s="28" t="s">
        <v>1436</v>
      </c>
    </row>
    <row r="406" spans="2:65" s="1" customFormat="1" ht="24.2" customHeight="1" x14ac:dyDescent="0.2">
      <c r="B406" s="50"/>
      <c r="C406" s="143" t="s">
        <v>894</v>
      </c>
      <c r="D406" s="143" t="s">
        <v>248</v>
      </c>
      <c r="E406" s="144" t="s">
        <v>2602</v>
      </c>
      <c r="F406" s="145" t="s">
        <v>2603</v>
      </c>
      <c r="G406" s="146" t="s">
        <v>319</v>
      </c>
      <c r="H406" s="147">
        <v>6.8140000000000001</v>
      </c>
      <c r="I406" s="27"/>
      <c r="J406" s="148">
        <f>ROUND(I406*H406,0)</f>
        <v>0</v>
      </c>
      <c r="K406" s="145" t="s">
        <v>1</v>
      </c>
      <c r="L406" s="50"/>
      <c r="M406" s="149" t="s">
        <v>1</v>
      </c>
      <c r="N406" s="150" t="s">
        <v>42</v>
      </c>
      <c r="P406" s="151">
        <f>O406*H406</f>
        <v>0</v>
      </c>
      <c r="Q406" s="151">
        <v>0</v>
      </c>
      <c r="R406" s="151">
        <f>Q406*H406</f>
        <v>0</v>
      </c>
      <c r="S406" s="151">
        <v>0</v>
      </c>
      <c r="T406" s="152">
        <f>S406*H406</f>
        <v>0</v>
      </c>
      <c r="AR406" s="28" t="s">
        <v>253</v>
      </c>
      <c r="AT406" s="28" t="s">
        <v>248</v>
      </c>
      <c r="AU406" s="28" t="s">
        <v>86</v>
      </c>
      <c r="AY406" s="17" t="s">
        <v>246</v>
      </c>
      <c r="BE406" s="29">
        <f>IF(N406="základní",J406,0)</f>
        <v>0</v>
      </c>
      <c r="BF406" s="29">
        <f>IF(N406="snížená",J406,0)</f>
        <v>0</v>
      </c>
      <c r="BG406" s="29">
        <f>IF(N406="zákl. přenesená",J406,0)</f>
        <v>0</v>
      </c>
      <c r="BH406" s="29">
        <f>IF(N406="sníž. přenesená",J406,0)</f>
        <v>0</v>
      </c>
      <c r="BI406" s="29">
        <f>IF(N406="nulová",J406,0)</f>
        <v>0</v>
      </c>
      <c r="BJ406" s="17" t="s">
        <v>8</v>
      </c>
      <c r="BK406" s="29">
        <f>ROUND(I406*H406,0)</f>
        <v>0</v>
      </c>
      <c r="BL406" s="17" t="s">
        <v>253</v>
      </c>
      <c r="BM406" s="28" t="s">
        <v>1446</v>
      </c>
    </row>
    <row r="407" spans="2:65" s="11" customFormat="1" ht="25.9" customHeight="1" x14ac:dyDescent="0.2">
      <c r="B407" s="135"/>
      <c r="D407" s="24" t="s">
        <v>76</v>
      </c>
      <c r="E407" s="136" t="s">
        <v>1733</v>
      </c>
      <c r="F407" s="136" t="s">
        <v>2604</v>
      </c>
      <c r="J407" s="137">
        <f>BK407</f>
        <v>0</v>
      </c>
      <c r="L407" s="135"/>
      <c r="M407" s="138"/>
      <c r="P407" s="139">
        <f>SUM(P408:P409)</f>
        <v>0</v>
      </c>
      <c r="R407" s="139">
        <f>SUM(R408:R409)</f>
        <v>0</v>
      </c>
      <c r="T407" s="140">
        <f>SUM(T408:T409)</f>
        <v>0</v>
      </c>
      <c r="AR407" s="24" t="s">
        <v>253</v>
      </c>
      <c r="AT407" s="25" t="s">
        <v>76</v>
      </c>
      <c r="AU407" s="25" t="s">
        <v>77</v>
      </c>
      <c r="AY407" s="24" t="s">
        <v>246</v>
      </c>
      <c r="BK407" s="26">
        <f>SUM(BK408:BK409)</f>
        <v>0</v>
      </c>
    </row>
    <row r="408" spans="2:65" s="1" customFormat="1" ht="16.5" customHeight="1" x14ac:dyDescent="0.2">
      <c r="B408" s="50"/>
      <c r="C408" s="143" t="s">
        <v>898</v>
      </c>
      <c r="D408" s="143" t="s">
        <v>248</v>
      </c>
      <c r="E408" s="144" t="s">
        <v>2605</v>
      </c>
      <c r="F408" s="145" t="s">
        <v>2606</v>
      </c>
      <c r="G408" s="146" t="s">
        <v>274</v>
      </c>
      <c r="H408" s="147">
        <v>124</v>
      </c>
      <c r="I408" s="27"/>
      <c r="J408" s="148">
        <f>ROUND(I408*H408,0)</f>
        <v>0</v>
      </c>
      <c r="K408" s="145" t="s">
        <v>1</v>
      </c>
      <c r="L408" s="50"/>
      <c r="M408" s="149" t="s">
        <v>1</v>
      </c>
      <c r="N408" s="150" t="s">
        <v>42</v>
      </c>
      <c r="P408" s="151">
        <f>O408*H408</f>
        <v>0</v>
      </c>
      <c r="Q408" s="151">
        <v>0</v>
      </c>
      <c r="R408" s="151">
        <f>Q408*H408</f>
        <v>0</v>
      </c>
      <c r="S408" s="151">
        <v>0</v>
      </c>
      <c r="T408" s="152">
        <f>S408*H408</f>
        <v>0</v>
      </c>
      <c r="AR408" s="28" t="s">
        <v>1875</v>
      </c>
      <c r="AT408" s="28" t="s">
        <v>248</v>
      </c>
      <c r="AU408" s="28" t="s">
        <v>8</v>
      </c>
      <c r="AY408" s="17" t="s">
        <v>246</v>
      </c>
      <c r="BE408" s="29">
        <f>IF(N408="základní",J408,0)</f>
        <v>0</v>
      </c>
      <c r="BF408" s="29">
        <f>IF(N408="snížená",J408,0)</f>
        <v>0</v>
      </c>
      <c r="BG408" s="29">
        <f>IF(N408="zákl. přenesená",J408,0)</f>
        <v>0</v>
      </c>
      <c r="BH408" s="29">
        <f>IF(N408="sníž. přenesená",J408,0)</f>
        <v>0</v>
      </c>
      <c r="BI408" s="29">
        <f>IF(N408="nulová",J408,0)</f>
        <v>0</v>
      </c>
      <c r="BJ408" s="17" t="s">
        <v>8</v>
      </c>
      <c r="BK408" s="29">
        <f>ROUND(I408*H408,0)</f>
        <v>0</v>
      </c>
      <c r="BL408" s="17" t="s">
        <v>1875</v>
      </c>
      <c r="BM408" s="28" t="s">
        <v>1454</v>
      </c>
    </row>
    <row r="409" spans="2:65" s="1" customFormat="1" ht="16.5" customHeight="1" x14ac:dyDescent="0.2">
      <c r="B409" s="50"/>
      <c r="C409" s="143" t="s">
        <v>903</v>
      </c>
      <c r="D409" s="143" t="s">
        <v>248</v>
      </c>
      <c r="E409" s="144" t="s">
        <v>2607</v>
      </c>
      <c r="F409" s="145" t="s">
        <v>2608</v>
      </c>
      <c r="G409" s="146" t="s">
        <v>2521</v>
      </c>
      <c r="H409" s="147">
        <v>2</v>
      </c>
      <c r="I409" s="27"/>
      <c r="J409" s="148">
        <f>ROUND(I409*H409,0)</f>
        <v>0</v>
      </c>
      <c r="K409" s="145" t="s">
        <v>1</v>
      </c>
      <c r="L409" s="50"/>
      <c r="M409" s="185" t="s">
        <v>1</v>
      </c>
      <c r="N409" s="186" t="s">
        <v>42</v>
      </c>
      <c r="O409" s="187"/>
      <c r="P409" s="188">
        <f>O409*H409</f>
        <v>0</v>
      </c>
      <c r="Q409" s="188">
        <v>0</v>
      </c>
      <c r="R409" s="188">
        <f>Q409*H409</f>
        <v>0</v>
      </c>
      <c r="S409" s="188">
        <v>0</v>
      </c>
      <c r="T409" s="189">
        <f>S409*H409</f>
        <v>0</v>
      </c>
      <c r="AR409" s="28" t="s">
        <v>1875</v>
      </c>
      <c r="AT409" s="28" t="s">
        <v>248</v>
      </c>
      <c r="AU409" s="28" t="s">
        <v>8</v>
      </c>
      <c r="AY409" s="17" t="s">
        <v>246</v>
      </c>
      <c r="BE409" s="29">
        <f>IF(N409="základní",J409,0)</f>
        <v>0</v>
      </c>
      <c r="BF409" s="29">
        <f>IF(N409="snížená",J409,0)</f>
        <v>0</v>
      </c>
      <c r="BG409" s="29">
        <f>IF(N409="zákl. přenesená",J409,0)</f>
        <v>0</v>
      </c>
      <c r="BH409" s="29">
        <f>IF(N409="sníž. přenesená",J409,0)</f>
        <v>0</v>
      </c>
      <c r="BI409" s="29">
        <f>IF(N409="nulová",J409,0)</f>
        <v>0</v>
      </c>
      <c r="BJ409" s="17" t="s">
        <v>8</v>
      </c>
      <c r="BK409" s="29">
        <f>ROUND(I409*H409,0)</f>
        <v>0</v>
      </c>
      <c r="BL409" s="17" t="s">
        <v>1875</v>
      </c>
      <c r="BM409" s="28" t="s">
        <v>1463</v>
      </c>
    </row>
    <row r="410" spans="2:65" s="1" customFormat="1" ht="6.95" customHeight="1" x14ac:dyDescent="0.2">
      <c r="B410" s="61"/>
      <c r="C410" s="62"/>
      <c r="D410" s="62"/>
      <c r="E410" s="62"/>
      <c r="F410" s="62"/>
      <c r="G410" s="62"/>
      <c r="H410" s="62"/>
      <c r="I410" s="62"/>
      <c r="J410" s="62"/>
      <c r="K410" s="62"/>
      <c r="L410" s="50"/>
    </row>
  </sheetData>
  <sheetProtection password="D62F" sheet="1" objects="1" scenarios="1"/>
  <autoFilter ref="C124:K409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6"/>
  <sheetViews>
    <sheetView showGridLines="0" topLeftCell="A122" workbookViewId="0">
      <selection activeCell="A157" sqref="A157:XFD15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102</v>
      </c>
    </row>
    <row r="3" spans="2:46" ht="6.95" customHeight="1" x14ac:dyDescent="0.2">
      <c r="B3" s="39"/>
      <c r="C3" s="40"/>
      <c r="D3" s="40"/>
      <c r="E3" s="40"/>
      <c r="F3" s="40"/>
      <c r="G3" s="40"/>
      <c r="H3" s="40"/>
      <c r="I3" s="40"/>
      <c r="J3" s="40"/>
      <c r="K3" s="40"/>
      <c r="L3" s="41"/>
      <c r="AT3" s="17" t="s">
        <v>86</v>
      </c>
    </row>
    <row r="4" spans="2:46" ht="24.95" customHeight="1" x14ac:dyDescent="0.2">
      <c r="B4" s="41"/>
      <c r="D4" s="42" t="s">
        <v>108</v>
      </c>
      <c r="L4" s="41"/>
      <c r="M4" s="99" t="s">
        <v>11</v>
      </c>
      <c r="AT4" s="17" t="s">
        <v>3</v>
      </c>
    </row>
    <row r="5" spans="2:46" ht="6.95" customHeight="1" x14ac:dyDescent="0.2">
      <c r="B5" s="41"/>
      <c r="L5" s="41"/>
    </row>
    <row r="6" spans="2:46" ht="12" customHeight="1" x14ac:dyDescent="0.2">
      <c r="B6" s="41"/>
      <c r="D6" s="47" t="s">
        <v>17</v>
      </c>
      <c r="L6" s="41"/>
    </row>
    <row r="7" spans="2:46" ht="16.5" customHeight="1" x14ac:dyDescent="0.2">
      <c r="B7" s="41"/>
      <c r="E7" s="241" t="str">
        <f>'Rekapitulace stavby'!K6</f>
        <v>Rek. pavilonu nosorožců 3, ZOO Dvůr Králové - 2.etapa</v>
      </c>
      <c r="F7" s="242"/>
      <c r="G7" s="242"/>
      <c r="H7" s="242"/>
      <c r="L7" s="41"/>
    </row>
    <row r="8" spans="2:46" s="1" customFormat="1" ht="12" customHeight="1" x14ac:dyDescent="0.2">
      <c r="B8" s="50"/>
      <c r="D8" s="47" t="s">
        <v>120</v>
      </c>
      <c r="L8" s="50"/>
    </row>
    <row r="9" spans="2:46" s="1" customFormat="1" ht="16.5" customHeight="1" x14ac:dyDescent="0.2">
      <c r="B9" s="50"/>
      <c r="E9" s="220" t="s">
        <v>2609</v>
      </c>
      <c r="F9" s="240"/>
      <c r="G9" s="240"/>
      <c r="H9" s="240"/>
      <c r="L9" s="50"/>
    </row>
    <row r="10" spans="2:46" s="1" customFormat="1" x14ac:dyDescent="0.2">
      <c r="B10" s="50"/>
      <c r="L10" s="50"/>
    </row>
    <row r="11" spans="2:46" s="1" customFormat="1" ht="12" customHeight="1" x14ac:dyDescent="0.2">
      <c r="B11" s="50"/>
      <c r="D11" s="47" t="s">
        <v>19</v>
      </c>
      <c r="F11" s="48" t="s">
        <v>1</v>
      </c>
      <c r="I11" s="47" t="s">
        <v>20</v>
      </c>
      <c r="J11" s="48" t="s">
        <v>1</v>
      </c>
      <c r="L11" s="50"/>
    </row>
    <row r="12" spans="2:46" s="1" customFormat="1" ht="12" customHeight="1" x14ac:dyDescent="0.2">
      <c r="B12" s="50"/>
      <c r="D12" s="47" t="s">
        <v>21</v>
      </c>
      <c r="F12" s="48" t="s">
        <v>22</v>
      </c>
      <c r="I12" s="47" t="s">
        <v>23</v>
      </c>
      <c r="J12" s="100" t="str">
        <f>'Rekapitulace stavby'!AN8</f>
        <v>19. 3. 2024</v>
      </c>
      <c r="L12" s="50"/>
    </row>
    <row r="13" spans="2:46" s="1" customFormat="1" ht="10.9" customHeight="1" x14ac:dyDescent="0.2">
      <c r="B13" s="50"/>
      <c r="L13" s="50"/>
    </row>
    <row r="14" spans="2:46" s="1" customFormat="1" ht="12" customHeight="1" x14ac:dyDescent="0.2">
      <c r="B14" s="50"/>
      <c r="D14" s="47" t="s">
        <v>25</v>
      </c>
      <c r="I14" s="47" t="s">
        <v>26</v>
      </c>
      <c r="J14" s="48" t="s">
        <v>1</v>
      </c>
      <c r="L14" s="50"/>
    </row>
    <row r="15" spans="2:46" s="1" customFormat="1" ht="18" customHeight="1" x14ac:dyDescent="0.2">
      <c r="B15" s="50"/>
      <c r="E15" s="48" t="s">
        <v>27</v>
      </c>
      <c r="I15" s="47" t="s">
        <v>28</v>
      </c>
      <c r="J15" s="48" t="s">
        <v>1</v>
      </c>
      <c r="L15" s="50"/>
    </row>
    <row r="16" spans="2:46" s="1" customFormat="1" ht="6.95" customHeight="1" x14ac:dyDescent="0.2">
      <c r="B16" s="50"/>
      <c r="L16" s="50"/>
    </row>
    <row r="17" spans="2:12" s="1" customFormat="1" ht="12" customHeight="1" x14ac:dyDescent="0.2">
      <c r="B17" s="50"/>
      <c r="D17" s="47" t="s">
        <v>29</v>
      </c>
      <c r="I17" s="47" t="s">
        <v>26</v>
      </c>
      <c r="J17" s="38" t="str">
        <f>'Rekapitulace stavby'!AN13</f>
        <v>Vyplň údaj</v>
      </c>
      <c r="L17" s="50"/>
    </row>
    <row r="18" spans="2:12" s="1" customFormat="1" ht="18" customHeight="1" x14ac:dyDescent="0.2">
      <c r="B18" s="50"/>
      <c r="E18" s="243" t="str">
        <f>'Rekapitulace stavby'!E14</f>
        <v>Vyplň údaj</v>
      </c>
      <c r="F18" s="244"/>
      <c r="G18" s="244"/>
      <c r="H18" s="244"/>
      <c r="I18" s="47" t="s">
        <v>28</v>
      </c>
      <c r="J18" s="38" t="str">
        <f>'Rekapitulace stavby'!AN14</f>
        <v>Vyplň údaj</v>
      </c>
      <c r="L18" s="50"/>
    </row>
    <row r="19" spans="2:12" s="1" customFormat="1" ht="6.95" customHeight="1" x14ac:dyDescent="0.2">
      <c r="B19" s="50"/>
      <c r="L19" s="50"/>
    </row>
    <row r="20" spans="2:12" s="1" customFormat="1" ht="12" customHeight="1" x14ac:dyDescent="0.2">
      <c r="B20" s="50"/>
      <c r="D20" s="47" t="s">
        <v>31</v>
      </c>
      <c r="I20" s="47" t="s">
        <v>26</v>
      </c>
      <c r="J20" s="48" t="s">
        <v>1</v>
      </c>
      <c r="L20" s="50"/>
    </row>
    <row r="21" spans="2:12" s="1" customFormat="1" ht="18" customHeight="1" x14ac:dyDescent="0.2">
      <c r="B21" s="50"/>
      <c r="E21" s="48" t="s">
        <v>32</v>
      </c>
      <c r="I21" s="47" t="s">
        <v>28</v>
      </c>
      <c r="J21" s="48" t="s">
        <v>1</v>
      </c>
      <c r="L21" s="50"/>
    </row>
    <row r="22" spans="2:12" s="1" customFormat="1" ht="6.95" customHeight="1" x14ac:dyDescent="0.2">
      <c r="B22" s="50"/>
      <c r="L22" s="50"/>
    </row>
    <row r="23" spans="2:12" s="1" customFormat="1" ht="12" customHeight="1" x14ac:dyDescent="0.2">
      <c r="B23" s="50"/>
      <c r="D23" s="47" t="s">
        <v>34</v>
      </c>
      <c r="I23" s="47" t="s">
        <v>26</v>
      </c>
      <c r="J23" s="48" t="s">
        <v>1</v>
      </c>
      <c r="L23" s="50"/>
    </row>
    <row r="24" spans="2:12" s="1" customFormat="1" ht="18" customHeight="1" x14ac:dyDescent="0.2">
      <c r="B24" s="50"/>
      <c r="E24" s="48" t="s">
        <v>35</v>
      </c>
      <c r="I24" s="47" t="s">
        <v>28</v>
      </c>
      <c r="J24" s="48" t="s">
        <v>1</v>
      </c>
      <c r="L24" s="50"/>
    </row>
    <row r="25" spans="2:12" s="1" customFormat="1" ht="6.95" customHeight="1" x14ac:dyDescent="0.2">
      <c r="B25" s="50"/>
      <c r="L25" s="50"/>
    </row>
    <row r="26" spans="2:12" s="1" customFormat="1" ht="12" customHeight="1" x14ac:dyDescent="0.2">
      <c r="B26" s="50"/>
      <c r="D26" s="47" t="s">
        <v>36</v>
      </c>
      <c r="L26" s="50"/>
    </row>
    <row r="27" spans="2:12" s="7" customFormat="1" ht="16.5" customHeight="1" x14ac:dyDescent="0.2">
      <c r="B27" s="101"/>
      <c r="E27" s="239" t="s">
        <v>1</v>
      </c>
      <c r="F27" s="239"/>
      <c r="G27" s="239"/>
      <c r="H27" s="239"/>
      <c r="L27" s="101"/>
    </row>
    <row r="28" spans="2:12" s="1" customFormat="1" ht="6.95" customHeight="1" x14ac:dyDescent="0.2">
      <c r="B28" s="50"/>
      <c r="L28" s="50"/>
    </row>
    <row r="29" spans="2:12" s="1" customFormat="1" ht="6.95" customHeight="1" x14ac:dyDescent="0.2">
      <c r="B29" s="50"/>
      <c r="D29" s="69"/>
      <c r="E29" s="69"/>
      <c r="F29" s="69"/>
      <c r="G29" s="69"/>
      <c r="H29" s="69"/>
      <c r="I29" s="69"/>
      <c r="J29" s="69"/>
      <c r="K29" s="69"/>
      <c r="L29" s="50"/>
    </row>
    <row r="30" spans="2:12" s="1" customFormat="1" ht="25.35" customHeight="1" x14ac:dyDescent="0.2">
      <c r="B30" s="50"/>
      <c r="D30" s="102" t="s">
        <v>37</v>
      </c>
      <c r="J30" s="103">
        <f>ROUND(J126, 0)</f>
        <v>0</v>
      </c>
      <c r="L30" s="50"/>
    </row>
    <row r="31" spans="2:12" s="1" customFormat="1" ht="6.95" customHeight="1" x14ac:dyDescent="0.2">
      <c r="B31" s="50"/>
      <c r="D31" s="69"/>
      <c r="E31" s="69"/>
      <c r="F31" s="69"/>
      <c r="G31" s="69"/>
      <c r="H31" s="69"/>
      <c r="I31" s="69"/>
      <c r="J31" s="69"/>
      <c r="K31" s="69"/>
      <c r="L31" s="50"/>
    </row>
    <row r="32" spans="2:12" s="1" customFormat="1" ht="14.45" customHeight="1" x14ac:dyDescent="0.2">
      <c r="B32" s="50"/>
      <c r="F32" s="104" t="s">
        <v>39</v>
      </c>
      <c r="I32" s="104" t="s">
        <v>38</v>
      </c>
      <c r="J32" s="104" t="s">
        <v>40</v>
      </c>
      <c r="L32" s="50"/>
    </row>
    <row r="33" spans="2:12" s="1" customFormat="1" ht="14.45" customHeight="1" x14ac:dyDescent="0.2">
      <c r="B33" s="50"/>
      <c r="D33" s="105" t="s">
        <v>41</v>
      </c>
      <c r="E33" s="47" t="s">
        <v>42</v>
      </c>
      <c r="F33" s="106">
        <f>ROUND((SUM(BE126:BE145)),  0)</f>
        <v>0</v>
      </c>
      <c r="I33" s="107">
        <v>0.21</v>
      </c>
      <c r="J33" s="106">
        <f>ROUND(((SUM(BE126:BE145))*I33),  0)</f>
        <v>0</v>
      </c>
      <c r="L33" s="50"/>
    </row>
    <row r="34" spans="2:12" s="1" customFormat="1" ht="14.45" customHeight="1" x14ac:dyDescent="0.2">
      <c r="B34" s="50"/>
      <c r="E34" s="47" t="s">
        <v>43</v>
      </c>
      <c r="F34" s="106">
        <f>ROUND((SUM(BF126:BF145)),  0)</f>
        <v>0</v>
      </c>
      <c r="I34" s="107">
        <v>0.12</v>
      </c>
      <c r="J34" s="106">
        <f>ROUND(((SUM(BF126:BF145))*I34),  0)</f>
        <v>0</v>
      </c>
      <c r="L34" s="50"/>
    </row>
    <row r="35" spans="2:12" s="1" customFormat="1" ht="14.45" hidden="1" customHeight="1" x14ac:dyDescent="0.2">
      <c r="B35" s="50"/>
      <c r="E35" s="47" t="s">
        <v>44</v>
      </c>
      <c r="F35" s="106">
        <f>ROUND((SUM(BG126:BG145)),  0)</f>
        <v>0</v>
      </c>
      <c r="I35" s="107">
        <v>0.21</v>
      </c>
      <c r="J35" s="106">
        <f>0</f>
        <v>0</v>
      </c>
      <c r="L35" s="50"/>
    </row>
    <row r="36" spans="2:12" s="1" customFormat="1" ht="14.45" hidden="1" customHeight="1" x14ac:dyDescent="0.2">
      <c r="B36" s="50"/>
      <c r="E36" s="47" t="s">
        <v>45</v>
      </c>
      <c r="F36" s="106">
        <f>ROUND((SUM(BH126:BH145)),  0)</f>
        <v>0</v>
      </c>
      <c r="I36" s="107">
        <v>0.12</v>
      </c>
      <c r="J36" s="106">
        <f>0</f>
        <v>0</v>
      </c>
      <c r="L36" s="50"/>
    </row>
    <row r="37" spans="2:12" s="1" customFormat="1" ht="14.45" hidden="1" customHeight="1" x14ac:dyDescent="0.2">
      <c r="B37" s="50"/>
      <c r="E37" s="47" t="s">
        <v>46</v>
      </c>
      <c r="F37" s="106">
        <f>ROUND((SUM(BI126:BI145)),  0)</f>
        <v>0</v>
      </c>
      <c r="I37" s="107">
        <v>0</v>
      </c>
      <c r="J37" s="106">
        <f>0</f>
        <v>0</v>
      </c>
      <c r="L37" s="50"/>
    </row>
    <row r="38" spans="2:12" s="1" customFormat="1" ht="6.95" customHeight="1" x14ac:dyDescent="0.2">
      <c r="B38" s="50"/>
      <c r="L38" s="50"/>
    </row>
    <row r="39" spans="2:12" s="1" customFormat="1" ht="25.35" customHeight="1" x14ac:dyDescent="0.2">
      <c r="B39" s="50"/>
      <c r="C39" s="108"/>
      <c r="D39" s="109" t="s">
        <v>47</v>
      </c>
      <c r="E39" s="72"/>
      <c r="F39" s="72"/>
      <c r="G39" s="110" t="s">
        <v>48</v>
      </c>
      <c r="H39" s="111" t="s">
        <v>49</v>
      </c>
      <c r="I39" s="72"/>
      <c r="J39" s="112">
        <f>SUM(J30:J37)</f>
        <v>0</v>
      </c>
      <c r="K39" s="113"/>
      <c r="L39" s="50"/>
    </row>
    <row r="40" spans="2:12" s="1" customFormat="1" ht="14.45" customHeight="1" x14ac:dyDescent="0.2">
      <c r="B40" s="50"/>
      <c r="L40" s="50"/>
    </row>
    <row r="41" spans="2:12" ht="14.45" customHeight="1" x14ac:dyDescent="0.2">
      <c r="B41" s="41"/>
      <c r="L41" s="41"/>
    </row>
    <row r="42" spans="2:12" ht="14.45" customHeight="1" x14ac:dyDescent="0.2">
      <c r="B42" s="41"/>
      <c r="L42" s="41"/>
    </row>
    <row r="43" spans="2:12" ht="14.45" customHeight="1" x14ac:dyDescent="0.2">
      <c r="B43" s="41"/>
      <c r="L43" s="41"/>
    </row>
    <row r="44" spans="2:12" ht="14.45" customHeight="1" x14ac:dyDescent="0.2">
      <c r="B44" s="41"/>
      <c r="L44" s="41"/>
    </row>
    <row r="45" spans="2:12" ht="14.45" customHeight="1" x14ac:dyDescent="0.2">
      <c r="B45" s="41"/>
      <c r="L45" s="41"/>
    </row>
    <row r="46" spans="2:12" ht="14.45" customHeight="1" x14ac:dyDescent="0.2">
      <c r="B46" s="41"/>
      <c r="L46" s="41"/>
    </row>
    <row r="47" spans="2:12" ht="14.45" customHeight="1" x14ac:dyDescent="0.2">
      <c r="B47" s="41"/>
      <c r="L47" s="41"/>
    </row>
    <row r="48" spans="2:12" ht="14.45" customHeight="1" x14ac:dyDescent="0.2">
      <c r="B48" s="41"/>
      <c r="L48" s="41"/>
    </row>
    <row r="49" spans="2:12" ht="14.45" customHeight="1" x14ac:dyDescent="0.2">
      <c r="B49" s="41"/>
      <c r="L49" s="41"/>
    </row>
    <row r="50" spans="2:12" s="1" customFormat="1" ht="14.45" customHeight="1" x14ac:dyDescent="0.2">
      <c r="B50" s="50"/>
      <c r="D50" s="58" t="s">
        <v>50</v>
      </c>
      <c r="E50" s="59"/>
      <c r="F50" s="59"/>
      <c r="G50" s="58" t="s">
        <v>51</v>
      </c>
      <c r="H50" s="59"/>
      <c r="I50" s="59"/>
      <c r="J50" s="59"/>
      <c r="K50" s="59"/>
      <c r="L50" s="50"/>
    </row>
    <row r="51" spans="2:12" x14ac:dyDescent="0.2">
      <c r="B51" s="41"/>
      <c r="L51" s="41"/>
    </row>
    <row r="52" spans="2:12" x14ac:dyDescent="0.2">
      <c r="B52" s="41"/>
      <c r="L52" s="41"/>
    </row>
    <row r="53" spans="2:12" x14ac:dyDescent="0.2">
      <c r="B53" s="41"/>
      <c r="L53" s="41"/>
    </row>
    <row r="54" spans="2:12" x14ac:dyDescent="0.2">
      <c r="B54" s="41"/>
      <c r="L54" s="41"/>
    </row>
    <row r="55" spans="2:12" x14ac:dyDescent="0.2">
      <c r="B55" s="41"/>
      <c r="L55" s="41"/>
    </row>
    <row r="56" spans="2:12" x14ac:dyDescent="0.2">
      <c r="B56" s="41"/>
      <c r="L56" s="41"/>
    </row>
    <row r="57" spans="2:12" x14ac:dyDescent="0.2">
      <c r="B57" s="41"/>
      <c r="L57" s="41"/>
    </row>
    <row r="58" spans="2:12" x14ac:dyDescent="0.2">
      <c r="B58" s="41"/>
      <c r="L58" s="41"/>
    </row>
    <row r="59" spans="2:12" x14ac:dyDescent="0.2">
      <c r="B59" s="41"/>
      <c r="L59" s="41"/>
    </row>
    <row r="60" spans="2:12" x14ac:dyDescent="0.2">
      <c r="B60" s="41"/>
      <c r="L60" s="41"/>
    </row>
    <row r="61" spans="2:12" s="1" customFormat="1" ht="12.75" x14ac:dyDescent="0.2">
      <c r="B61" s="50"/>
      <c r="D61" s="60" t="s">
        <v>52</v>
      </c>
      <c r="E61" s="52"/>
      <c r="F61" s="114" t="s">
        <v>53</v>
      </c>
      <c r="G61" s="60" t="s">
        <v>52</v>
      </c>
      <c r="H61" s="52"/>
      <c r="I61" s="52"/>
      <c r="J61" s="115" t="s">
        <v>53</v>
      </c>
      <c r="K61" s="52"/>
      <c r="L61" s="50"/>
    </row>
    <row r="62" spans="2:12" x14ac:dyDescent="0.2">
      <c r="B62" s="41"/>
      <c r="L62" s="41"/>
    </row>
    <row r="63" spans="2:12" x14ac:dyDescent="0.2">
      <c r="B63" s="41"/>
      <c r="L63" s="41"/>
    </row>
    <row r="64" spans="2:12" x14ac:dyDescent="0.2">
      <c r="B64" s="41"/>
      <c r="L64" s="41"/>
    </row>
    <row r="65" spans="2:12" s="1" customFormat="1" ht="12.75" x14ac:dyDescent="0.2">
      <c r="B65" s="50"/>
      <c r="D65" s="58" t="s">
        <v>54</v>
      </c>
      <c r="E65" s="59"/>
      <c r="F65" s="59"/>
      <c r="G65" s="58" t="s">
        <v>55</v>
      </c>
      <c r="H65" s="59"/>
      <c r="I65" s="59"/>
      <c r="J65" s="59"/>
      <c r="K65" s="59"/>
      <c r="L65" s="50"/>
    </row>
    <row r="66" spans="2:12" x14ac:dyDescent="0.2">
      <c r="B66" s="41"/>
      <c r="L66" s="41"/>
    </row>
    <row r="67" spans="2:12" x14ac:dyDescent="0.2">
      <c r="B67" s="41"/>
      <c r="L67" s="41"/>
    </row>
    <row r="68" spans="2:12" x14ac:dyDescent="0.2">
      <c r="B68" s="41"/>
      <c r="L68" s="41"/>
    </row>
    <row r="69" spans="2:12" x14ac:dyDescent="0.2">
      <c r="B69" s="41"/>
      <c r="L69" s="41"/>
    </row>
    <row r="70" spans="2:12" x14ac:dyDescent="0.2">
      <c r="B70" s="41"/>
      <c r="L70" s="41"/>
    </row>
    <row r="71" spans="2:12" x14ac:dyDescent="0.2">
      <c r="B71" s="41"/>
      <c r="L71" s="41"/>
    </row>
    <row r="72" spans="2:12" x14ac:dyDescent="0.2">
      <c r="B72" s="41"/>
      <c r="L72" s="41"/>
    </row>
    <row r="73" spans="2:12" x14ac:dyDescent="0.2">
      <c r="B73" s="41"/>
      <c r="L73" s="41"/>
    </row>
    <row r="74" spans="2:12" x14ac:dyDescent="0.2">
      <c r="B74" s="41"/>
      <c r="L74" s="41"/>
    </row>
    <row r="75" spans="2:12" x14ac:dyDescent="0.2">
      <c r="B75" s="41"/>
      <c r="L75" s="41"/>
    </row>
    <row r="76" spans="2:12" s="1" customFormat="1" ht="12.75" x14ac:dyDescent="0.2">
      <c r="B76" s="50"/>
      <c r="D76" s="60" t="s">
        <v>52</v>
      </c>
      <c r="E76" s="52"/>
      <c r="F76" s="114" t="s">
        <v>53</v>
      </c>
      <c r="G76" s="60" t="s">
        <v>52</v>
      </c>
      <c r="H76" s="52"/>
      <c r="I76" s="52"/>
      <c r="J76" s="115" t="s">
        <v>53</v>
      </c>
      <c r="K76" s="52"/>
      <c r="L76" s="50"/>
    </row>
    <row r="77" spans="2:12" s="1" customFormat="1" ht="14.45" customHeight="1" x14ac:dyDescent="0.2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0"/>
    </row>
    <row r="81" spans="2:47" s="1" customFormat="1" ht="6.95" customHeight="1" x14ac:dyDescent="0.2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0"/>
    </row>
    <row r="82" spans="2:47" s="1" customFormat="1" ht="24.95" customHeight="1" x14ac:dyDescent="0.2">
      <c r="B82" s="50"/>
      <c r="C82" s="42" t="s">
        <v>205</v>
      </c>
      <c r="L82" s="50"/>
    </row>
    <row r="83" spans="2:47" s="1" customFormat="1" ht="6.95" customHeight="1" x14ac:dyDescent="0.2">
      <c r="B83" s="50"/>
      <c r="L83" s="50"/>
    </row>
    <row r="84" spans="2:47" s="1" customFormat="1" ht="12" customHeight="1" x14ac:dyDescent="0.2">
      <c r="B84" s="50"/>
      <c r="C84" s="47" t="s">
        <v>17</v>
      </c>
      <c r="L84" s="50"/>
    </row>
    <row r="85" spans="2:47" s="1" customFormat="1" ht="16.5" customHeight="1" x14ac:dyDescent="0.2">
      <c r="B85" s="50"/>
      <c r="E85" s="241" t="str">
        <f>E7</f>
        <v>Rek. pavilonu nosorožců 3, ZOO Dvůr Králové - 2.etapa</v>
      </c>
      <c r="F85" s="242"/>
      <c r="G85" s="242"/>
      <c r="H85" s="242"/>
      <c r="L85" s="50"/>
    </row>
    <row r="86" spans="2:47" s="1" customFormat="1" ht="12" customHeight="1" x14ac:dyDescent="0.2">
      <c r="B86" s="50"/>
      <c r="C86" s="47" t="s">
        <v>120</v>
      </c>
      <c r="L86" s="50"/>
    </row>
    <row r="87" spans="2:47" s="1" customFormat="1" ht="16.5" customHeight="1" x14ac:dyDescent="0.2">
      <c r="B87" s="50"/>
      <c r="E87" s="220" t="str">
        <f>E9</f>
        <v>9 - Vedlejší náklady - 2.etapa</v>
      </c>
      <c r="F87" s="240"/>
      <c r="G87" s="240"/>
      <c r="H87" s="240"/>
      <c r="L87" s="50"/>
    </row>
    <row r="88" spans="2:47" s="1" customFormat="1" ht="6.95" customHeight="1" x14ac:dyDescent="0.2">
      <c r="B88" s="50"/>
      <c r="L88" s="50"/>
    </row>
    <row r="89" spans="2:47" s="1" customFormat="1" ht="12" customHeight="1" x14ac:dyDescent="0.2">
      <c r="B89" s="50"/>
      <c r="C89" s="47" t="s">
        <v>21</v>
      </c>
      <c r="F89" s="48" t="str">
        <f>F12</f>
        <v>Dvůr Králové nad Labem</v>
      </c>
      <c r="I89" s="47" t="s">
        <v>23</v>
      </c>
      <c r="J89" s="100" t="str">
        <f>IF(J12="","",J12)</f>
        <v>19. 3. 2024</v>
      </c>
      <c r="L89" s="50"/>
    </row>
    <row r="90" spans="2:47" s="1" customFormat="1" ht="6.95" customHeight="1" x14ac:dyDescent="0.2">
      <c r="B90" s="50"/>
      <c r="L90" s="50"/>
    </row>
    <row r="91" spans="2:47" s="1" customFormat="1" ht="40.15" customHeight="1" x14ac:dyDescent="0.2">
      <c r="B91" s="50"/>
      <c r="C91" s="47" t="s">
        <v>25</v>
      </c>
      <c r="F91" s="48" t="str">
        <f>E15</f>
        <v>ZOO Dvůr Králové a.s., Štefánikova 1029, D.K.n.L.</v>
      </c>
      <c r="I91" s="47" t="s">
        <v>31</v>
      </c>
      <c r="J91" s="116" t="str">
        <f>E21</f>
        <v>Projektis DK s.r.o., Legionářská 562, D.K.n.L.</v>
      </c>
      <c r="L91" s="50"/>
    </row>
    <row r="92" spans="2:47" s="1" customFormat="1" ht="15.2" customHeight="1" x14ac:dyDescent="0.2">
      <c r="B92" s="50"/>
      <c r="C92" s="47" t="s">
        <v>29</v>
      </c>
      <c r="F92" s="48" t="str">
        <f>IF(E18="","",E18)</f>
        <v>Vyplň údaj</v>
      </c>
      <c r="I92" s="47" t="s">
        <v>34</v>
      </c>
      <c r="J92" s="116" t="str">
        <f>E24</f>
        <v>ing. V. Švehla</v>
      </c>
      <c r="L92" s="50"/>
    </row>
    <row r="93" spans="2:47" s="1" customFormat="1" ht="10.35" customHeight="1" x14ac:dyDescent="0.2">
      <c r="B93" s="50"/>
      <c r="L93" s="50"/>
    </row>
    <row r="94" spans="2:47" s="1" customFormat="1" ht="29.25" customHeight="1" x14ac:dyDescent="0.2">
      <c r="B94" s="50"/>
      <c r="C94" s="117" t="s">
        <v>206</v>
      </c>
      <c r="D94" s="108"/>
      <c r="E94" s="108"/>
      <c r="F94" s="108"/>
      <c r="G94" s="108"/>
      <c r="H94" s="108"/>
      <c r="I94" s="108"/>
      <c r="J94" s="118" t="s">
        <v>207</v>
      </c>
      <c r="K94" s="108"/>
      <c r="L94" s="50"/>
    </row>
    <row r="95" spans="2:47" s="1" customFormat="1" ht="10.35" customHeight="1" x14ac:dyDescent="0.2">
      <c r="B95" s="50"/>
      <c r="L95" s="50"/>
    </row>
    <row r="96" spans="2:47" s="1" customFormat="1" ht="22.9" customHeight="1" x14ac:dyDescent="0.2">
      <c r="B96" s="50"/>
      <c r="C96" s="119" t="s">
        <v>208</v>
      </c>
      <c r="J96" s="103">
        <f>J126</f>
        <v>0</v>
      </c>
      <c r="L96" s="50"/>
      <c r="AU96" s="17" t="s">
        <v>209</v>
      </c>
    </row>
    <row r="97" spans="2:12" s="8" customFormat="1" ht="24.95" customHeight="1" x14ac:dyDescent="0.2">
      <c r="B97" s="120"/>
      <c r="D97" s="121" t="s">
        <v>2610</v>
      </c>
      <c r="E97" s="122"/>
      <c r="F97" s="122"/>
      <c r="G97" s="122"/>
      <c r="H97" s="122"/>
      <c r="I97" s="122"/>
      <c r="J97" s="123">
        <f>J127</f>
        <v>0</v>
      </c>
      <c r="L97" s="120"/>
    </row>
    <row r="98" spans="2:12" s="9" customFormat="1" ht="19.899999999999999" customHeight="1" x14ac:dyDescent="0.2">
      <c r="B98" s="124"/>
      <c r="D98" s="125" t="s">
        <v>2611</v>
      </c>
      <c r="E98" s="126"/>
      <c r="F98" s="126"/>
      <c r="G98" s="126"/>
      <c r="H98" s="126"/>
      <c r="I98" s="126"/>
      <c r="J98" s="127">
        <f>J128</f>
        <v>0</v>
      </c>
      <c r="L98" s="124"/>
    </row>
    <row r="99" spans="2:12" s="9" customFormat="1" ht="19.899999999999999" customHeight="1" x14ac:dyDescent="0.2">
      <c r="B99" s="124"/>
      <c r="D99" s="125" t="s">
        <v>2612</v>
      </c>
      <c r="E99" s="126"/>
      <c r="F99" s="126"/>
      <c r="G99" s="126"/>
      <c r="H99" s="126"/>
      <c r="I99" s="126"/>
      <c r="J99" s="127">
        <f>J130</f>
        <v>0</v>
      </c>
      <c r="L99" s="124"/>
    </row>
    <row r="100" spans="2:12" s="9" customFormat="1" ht="19.899999999999999" customHeight="1" x14ac:dyDescent="0.2">
      <c r="B100" s="124"/>
      <c r="D100" s="125" t="s">
        <v>2613</v>
      </c>
      <c r="E100" s="126"/>
      <c r="F100" s="126"/>
      <c r="G100" s="126"/>
      <c r="H100" s="126"/>
      <c r="I100" s="126"/>
      <c r="J100" s="127">
        <f>J132</f>
        <v>0</v>
      </c>
      <c r="L100" s="124"/>
    </row>
    <row r="101" spans="2:12" s="9" customFormat="1" ht="19.899999999999999" customHeight="1" x14ac:dyDescent="0.2">
      <c r="B101" s="124"/>
      <c r="D101" s="125" t="s">
        <v>2614</v>
      </c>
      <c r="E101" s="126"/>
      <c r="F101" s="126"/>
      <c r="G101" s="126"/>
      <c r="H101" s="126"/>
      <c r="I101" s="126"/>
      <c r="J101" s="127">
        <f>J134</f>
        <v>0</v>
      </c>
      <c r="L101" s="124"/>
    </row>
    <row r="102" spans="2:12" s="9" customFormat="1" ht="19.899999999999999" customHeight="1" x14ac:dyDescent="0.2">
      <c r="B102" s="124"/>
      <c r="D102" s="125" t="s">
        <v>2615</v>
      </c>
      <c r="E102" s="126"/>
      <c r="F102" s="126"/>
      <c r="G102" s="126"/>
      <c r="H102" s="126"/>
      <c r="I102" s="126"/>
      <c r="J102" s="127">
        <f>J136</f>
        <v>0</v>
      </c>
      <c r="L102" s="124"/>
    </row>
    <row r="103" spans="2:12" s="9" customFormat="1" ht="19.899999999999999" customHeight="1" x14ac:dyDescent="0.2">
      <c r="B103" s="124"/>
      <c r="D103" s="125" t="s">
        <v>2616</v>
      </c>
      <c r="E103" s="126"/>
      <c r="F103" s="126"/>
      <c r="G103" s="126"/>
      <c r="H103" s="126"/>
      <c r="I103" s="126"/>
      <c r="J103" s="127">
        <f>J138</f>
        <v>0</v>
      </c>
      <c r="L103" s="124"/>
    </row>
    <row r="104" spans="2:12" s="9" customFormat="1" ht="19.899999999999999" customHeight="1" x14ac:dyDescent="0.2">
      <c r="B104" s="124"/>
      <c r="D104" s="125" t="s">
        <v>2617</v>
      </c>
      <c r="E104" s="126"/>
      <c r="F104" s="126"/>
      <c r="G104" s="126"/>
      <c r="H104" s="126"/>
      <c r="I104" s="126"/>
      <c r="J104" s="127">
        <f>J140</f>
        <v>0</v>
      </c>
      <c r="L104" s="124"/>
    </row>
    <row r="105" spans="2:12" s="9" customFormat="1" ht="19.899999999999999" customHeight="1" x14ac:dyDescent="0.2">
      <c r="B105" s="124"/>
      <c r="D105" s="125" t="s">
        <v>2618</v>
      </c>
      <c r="E105" s="126"/>
      <c r="F105" s="126"/>
      <c r="G105" s="126"/>
      <c r="H105" s="126"/>
      <c r="I105" s="126"/>
      <c r="J105" s="127">
        <f>J142</f>
        <v>0</v>
      </c>
      <c r="L105" s="124"/>
    </row>
    <row r="106" spans="2:12" s="9" customFormat="1" ht="19.899999999999999" customHeight="1" x14ac:dyDescent="0.2">
      <c r="B106" s="124"/>
      <c r="D106" s="125" t="s">
        <v>2619</v>
      </c>
      <c r="E106" s="126"/>
      <c r="F106" s="126"/>
      <c r="G106" s="126"/>
      <c r="H106" s="126"/>
      <c r="I106" s="126"/>
      <c r="J106" s="127">
        <f>J144</f>
        <v>0</v>
      </c>
      <c r="L106" s="124"/>
    </row>
    <row r="107" spans="2:12" s="1" customFormat="1" ht="21.75" customHeight="1" x14ac:dyDescent="0.2">
      <c r="B107" s="50"/>
      <c r="L107" s="50"/>
    </row>
    <row r="108" spans="2:12" s="1" customFormat="1" ht="6.95" customHeight="1" x14ac:dyDescent="0.2"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0"/>
    </row>
    <row r="112" spans="2:12" s="1" customFormat="1" ht="6.95" customHeight="1" x14ac:dyDescent="0.2"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50"/>
    </row>
    <row r="113" spans="2:63" s="1" customFormat="1" ht="24.95" customHeight="1" x14ac:dyDescent="0.2">
      <c r="B113" s="50"/>
      <c r="C113" s="42" t="s">
        <v>231</v>
      </c>
      <c r="L113" s="50"/>
    </row>
    <row r="114" spans="2:63" s="1" customFormat="1" ht="6.95" customHeight="1" x14ac:dyDescent="0.2">
      <c r="B114" s="50"/>
      <c r="L114" s="50"/>
    </row>
    <row r="115" spans="2:63" s="1" customFormat="1" ht="12" customHeight="1" x14ac:dyDescent="0.2">
      <c r="B115" s="50"/>
      <c r="C115" s="47" t="s">
        <v>17</v>
      </c>
      <c r="L115" s="50"/>
    </row>
    <row r="116" spans="2:63" s="1" customFormat="1" ht="16.5" customHeight="1" x14ac:dyDescent="0.2">
      <c r="B116" s="50"/>
      <c r="E116" s="241" t="str">
        <f>E7</f>
        <v>Rek. pavilonu nosorožců 3, ZOO Dvůr Králové - 2.etapa</v>
      </c>
      <c r="F116" s="242"/>
      <c r="G116" s="242"/>
      <c r="H116" s="242"/>
      <c r="L116" s="50"/>
    </row>
    <row r="117" spans="2:63" s="1" customFormat="1" ht="12" customHeight="1" x14ac:dyDescent="0.2">
      <c r="B117" s="50"/>
      <c r="C117" s="47" t="s">
        <v>120</v>
      </c>
      <c r="L117" s="50"/>
    </row>
    <row r="118" spans="2:63" s="1" customFormat="1" ht="16.5" customHeight="1" x14ac:dyDescent="0.2">
      <c r="B118" s="50"/>
      <c r="E118" s="220" t="str">
        <f>E9</f>
        <v>9 - Vedlejší náklady - 2.etapa</v>
      </c>
      <c r="F118" s="240"/>
      <c r="G118" s="240"/>
      <c r="H118" s="240"/>
      <c r="L118" s="50"/>
    </row>
    <row r="119" spans="2:63" s="1" customFormat="1" ht="6.95" customHeight="1" x14ac:dyDescent="0.2">
      <c r="B119" s="50"/>
      <c r="L119" s="50"/>
    </row>
    <row r="120" spans="2:63" s="1" customFormat="1" ht="12" customHeight="1" x14ac:dyDescent="0.2">
      <c r="B120" s="50"/>
      <c r="C120" s="47" t="s">
        <v>21</v>
      </c>
      <c r="F120" s="48" t="str">
        <f>F12</f>
        <v>Dvůr Králové nad Labem</v>
      </c>
      <c r="I120" s="47" t="s">
        <v>23</v>
      </c>
      <c r="J120" s="100" t="str">
        <f>IF(J12="","",J12)</f>
        <v>19. 3. 2024</v>
      </c>
      <c r="L120" s="50"/>
    </row>
    <row r="121" spans="2:63" s="1" customFormat="1" ht="6.95" customHeight="1" x14ac:dyDescent="0.2">
      <c r="B121" s="50"/>
      <c r="L121" s="50"/>
    </row>
    <row r="122" spans="2:63" s="1" customFormat="1" ht="40.15" customHeight="1" x14ac:dyDescent="0.2">
      <c r="B122" s="50"/>
      <c r="C122" s="47" t="s">
        <v>25</v>
      </c>
      <c r="F122" s="48" t="str">
        <f>E15</f>
        <v>ZOO Dvůr Králové a.s., Štefánikova 1029, D.K.n.L.</v>
      </c>
      <c r="I122" s="47" t="s">
        <v>31</v>
      </c>
      <c r="J122" s="116" t="str">
        <f>E21</f>
        <v>Projektis DK s.r.o., Legionářská 562, D.K.n.L.</v>
      </c>
      <c r="L122" s="50"/>
    </row>
    <row r="123" spans="2:63" s="1" customFormat="1" ht="15.2" customHeight="1" x14ac:dyDescent="0.2">
      <c r="B123" s="50"/>
      <c r="C123" s="47" t="s">
        <v>29</v>
      </c>
      <c r="F123" s="48" t="str">
        <f>IF(E18="","",E18)</f>
        <v>Vyplň údaj</v>
      </c>
      <c r="I123" s="47" t="s">
        <v>34</v>
      </c>
      <c r="J123" s="116" t="str">
        <f>E24</f>
        <v>ing. V. Švehla</v>
      </c>
      <c r="L123" s="50"/>
    </row>
    <row r="124" spans="2:63" s="1" customFormat="1" ht="10.35" customHeight="1" x14ac:dyDescent="0.2">
      <c r="B124" s="50"/>
      <c r="L124" s="50"/>
    </row>
    <row r="125" spans="2:63" s="10" customFormat="1" ht="29.25" customHeight="1" x14ac:dyDescent="0.2">
      <c r="B125" s="128"/>
      <c r="C125" s="129" t="s">
        <v>232</v>
      </c>
      <c r="D125" s="130" t="s">
        <v>62</v>
      </c>
      <c r="E125" s="130" t="s">
        <v>58</v>
      </c>
      <c r="F125" s="130" t="s">
        <v>59</v>
      </c>
      <c r="G125" s="130" t="s">
        <v>233</v>
      </c>
      <c r="H125" s="130" t="s">
        <v>234</v>
      </c>
      <c r="I125" s="130" t="s">
        <v>235</v>
      </c>
      <c r="J125" s="130" t="s">
        <v>207</v>
      </c>
      <c r="K125" s="131" t="s">
        <v>236</v>
      </c>
      <c r="L125" s="128"/>
      <c r="M125" s="74" t="s">
        <v>1</v>
      </c>
      <c r="N125" s="75" t="s">
        <v>41</v>
      </c>
      <c r="O125" s="75" t="s">
        <v>237</v>
      </c>
      <c r="P125" s="75" t="s">
        <v>238</v>
      </c>
      <c r="Q125" s="75" t="s">
        <v>239</v>
      </c>
      <c r="R125" s="75" t="s">
        <v>240</v>
      </c>
      <c r="S125" s="75" t="s">
        <v>241</v>
      </c>
      <c r="T125" s="76" t="s">
        <v>242</v>
      </c>
    </row>
    <row r="126" spans="2:63" s="1" customFormat="1" ht="22.9" customHeight="1" x14ac:dyDescent="0.25">
      <c r="B126" s="50"/>
      <c r="C126" s="79" t="s">
        <v>243</v>
      </c>
      <c r="J126" s="132">
        <f>BK126</f>
        <v>0</v>
      </c>
      <c r="L126" s="50"/>
      <c r="M126" s="77"/>
      <c r="N126" s="69"/>
      <c r="O126" s="69"/>
      <c r="P126" s="133">
        <f>P127</f>
        <v>0</v>
      </c>
      <c r="Q126" s="69"/>
      <c r="R126" s="133">
        <f>R127</f>
        <v>0</v>
      </c>
      <c r="S126" s="69"/>
      <c r="T126" s="134">
        <f>T127</f>
        <v>0</v>
      </c>
      <c r="AT126" s="17" t="s">
        <v>76</v>
      </c>
      <c r="AU126" s="17" t="s">
        <v>209</v>
      </c>
      <c r="BK126" s="23">
        <f>BK127</f>
        <v>0</v>
      </c>
    </row>
    <row r="127" spans="2:63" s="11" customFormat="1" ht="25.9" customHeight="1" x14ac:dyDescent="0.2">
      <c r="B127" s="135"/>
      <c r="D127" s="24" t="s">
        <v>76</v>
      </c>
      <c r="E127" s="136" t="s">
        <v>2620</v>
      </c>
      <c r="F127" s="136" t="s">
        <v>2621</v>
      </c>
      <c r="J127" s="137">
        <f>BK127</f>
        <v>0</v>
      </c>
      <c r="L127" s="135"/>
      <c r="M127" s="138"/>
      <c r="P127" s="139">
        <f>P128+P130+P132+P134+P136+P138+P140+P142+P144</f>
        <v>0</v>
      </c>
      <c r="R127" s="139">
        <f>R128+R130+R132+R134+R136+R138+R140+R142+R144</f>
        <v>0</v>
      </c>
      <c r="T127" s="140">
        <f>T128+T130+T132+T134+T136+T138+T140+T142+T144</f>
        <v>0</v>
      </c>
      <c r="AR127" s="24" t="s">
        <v>271</v>
      </c>
      <c r="AT127" s="25" t="s">
        <v>76</v>
      </c>
      <c r="AU127" s="25" t="s">
        <v>77</v>
      </c>
      <c r="AY127" s="24" t="s">
        <v>246</v>
      </c>
      <c r="BK127" s="26">
        <f>BK128+BK130+BK132+BK134+BK136+BK138+BK140+BK142+BK144</f>
        <v>0</v>
      </c>
    </row>
    <row r="128" spans="2:63" s="11" customFormat="1" ht="22.9" customHeight="1" x14ac:dyDescent="0.2">
      <c r="B128" s="135"/>
      <c r="D128" s="24" t="s">
        <v>76</v>
      </c>
      <c r="E128" s="141" t="s">
        <v>2622</v>
      </c>
      <c r="F128" s="141" t="s">
        <v>2623</v>
      </c>
      <c r="J128" s="142">
        <f>BK128</f>
        <v>0</v>
      </c>
      <c r="L128" s="135"/>
      <c r="M128" s="138"/>
      <c r="P128" s="139">
        <f>P129</f>
        <v>0</v>
      </c>
      <c r="R128" s="139">
        <f>R129</f>
        <v>0</v>
      </c>
      <c r="T128" s="140">
        <f>T129</f>
        <v>0</v>
      </c>
      <c r="AR128" s="24" t="s">
        <v>271</v>
      </c>
      <c r="AT128" s="25" t="s">
        <v>76</v>
      </c>
      <c r="AU128" s="25" t="s">
        <v>8</v>
      </c>
      <c r="AY128" s="24" t="s">
        <v>246</v>
      </c>
      <c r="BK128" s="26">
        <f>BK129</f>
        <v>0</v>
      </c>
    </row>
    <row r="129" spans="2:65" s="1" customFormat="1" ht="16.5" customHeight="1" x14ac:dyDescent="0.2">
      <c r="B129" s="50"/>
      <c r="C129" s="143" t="s">
        <v>8</v>
      </c>
      <c r="D129" s="143" t="s">
        <v>248</v>
      </c>
      <c r="E129" s="144" t="s">
        <v>2624</v>
      </c>
      <c r="F129" s="145" t="s">
        <v>2623</v>
      </c>
      <c r="G129" s="146" t="s">
        <v>1611</v>
      </c>
      <c r="H129" s="147">
        <v>1</v>
      </c>
      <c r="I129" s="27"/>
      <c r="J129" s="148">
        <f>ROUND(I129*H129,0)</f>
        <v>0</v>
      </c>
      <c r="K129" s="145" t="s">
        <v>252</v>
      </c>
      <c r="L129" s="50"/>
      <c r="M129" s="149" t="s">
        <v>1</v>
      </c>
      <c r="N129" s="150" t="s">
        <v>42</v>
      </c>
      <c r="P129" s="151">
        <f>O129*H129</f>
        <v>0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AR129" s="28" t="s">
        <v>2625</v>
      </c>
      <c r="AT129" s="28" t="s">
        <v>248</v>
      </c>
      <c r="AU129" s="28" t="s">
        <v>86</v>
      </c>
      <c r="AY129" s="17" t="s">
        <v>246</v>
      </c>
      <c r="BE129" s="29">
        <f>IF(N129="základní",J129,0)</f>
        <v>0</v>
      </c>
      <c r="BF129" s="29">
        <f>IF(N129="snížená",J129,0)</f>
        <v>0</v>
      </c>
      <c r="BG129" s="29">
        <f>IF(N129="zákl. přenesená",J129,0)</f>
        <v>0</v>
      </c>
      <c r="BH129" s="29">
        <f>IF(N129="sníž. přenesená",J129,0)</f>
        <v>0</v>
      </c>
      <c r="BI129" s="29">
        <f>IF(N129="nulová",J129,0)</f>
        <v>0</v>
      </c>
      <c r="BJ129" s="17" t="s">
        <v>8</v>
      </c>
      <c r="BK129" s="29">
        <f>ROUND(I129*H129,0)</f>
        <v>0</v>
      </c>
      <c r="BL129" s="17" t="s">
        <v>2625</v>
      </c>
      <c r="BM129" s="28" t="s">
        <v>2626</v>
      </c>
    </row>
    <row r="130" spans="2:65" s="11" customFormat="1" ht="22.9" customHeight="1" x14ac:dyDescent="0.2">
      <c r="B130" s="135"/>
      <c r="D130" s="24" t="s">
        <v>76</v>
      </c>
      <c r="E130" s="141" t="s">
        <v>2627</v>
      </c>
      <c r="F130" s="141" t="s">
        <v>2628</v>
      </c>
      <c r="J130" s="142">
        <f>BK130</f>
        <v>0</v>
      </c>
      <c r="L130" s="135"/>
      <c r="M130" s="138"/>
      <c r="P130" s="139">
        <f>P131</f>
        <v>0</v>
      </c>
      <c r="R130" s="139">
        <f>R131</f>
        <v>0</v>
      </c>
      <c r="T130" s="140">
        <f>T131</f>
        <v>0</v>
      </c>
      <c r="AR130" s="24" t="s">
        <v>271</v>
      </c>
      <c r="AT130" s="25" t="s">
        <v>76</v>
      </c>
      <c r="AU130" s="25" t="s">
        <v>8</v>
      </c>
      <c r="AY130" s="24" t="s">
        <v>246</v>
      </c>
      <c r="BK130" s="26">
        <f>BK131</f>
        <v>0</v>
      </c>
    </row>
    <row r="131" spans="2:65" s="1" customFormat="1" ht="16.5" customHeight="1" x14ac:dyDescent="0.2">
      <c r="B131" s="50"/>
      <c r="C131" s="143" t="s">
        <v>86</v>
      </c>
      <c r="D131" s="143" t="s">
        <v>248</v>
      </c>
      <c r="E131" s="144" t="s">
        <v>2629</v>
      </c>
      <c r="F131" s="145" t="s">
        <v>2628</v>
      </c>
      <c r="G131" s="146" t="s">
        <v>1611</v>
      </c>
      <c r="H131" s="147">
        <v>1</v>
      </c>
      <c r="I131" s="27"/>
      <c r="J131" s="148">
        <f>ROUND(I131*H131,0)</f>
        <v>0</v>
      </c>
      <c r="K131" s="145" t="s">
        <v>252</v>
      </c>
      <c r="L131" s="50"/>
      <c r="M131" s="149" t="s">
        <v>1</v>
      </c>
      <c r="N131" s="150" t="s">
        <v>42</v>
      </c>
      <c r="P131" s="151">
        <f>O131*H131</f>
        <v>0</v>
      </c>
      <c r="Q131" s="151">
        <v>0</v>
      </c>
      <c r="R131" s="151">
        <f>Q131*H131</f>
        <v>0</v>
      </c>
      <c r="S131" s="151">
        <v>0</v>
      </c>
      <c r="T131" s="152">
        <f>S131*H131</f>
        <v>0</v>
      </c>
      <c r="AR131" s="28" t="s">
        <v>2625</v>
      </c>
      <c r="AT131" s="28" t="s">
        <v>248</v>
      </c>
      <c r="AU131" s="28" t="s">
        <v>86</v>
      </c>
      <c r="AY131" s="17" t="s">
        <v>246</v>
      </c>
      <c r="BE131" s="29">
        <f>IF(N131="základní",J131,0)</f>
        <v>0</v>
      </c>
      <c r="BF131" s="29">
        <f>IF(N131="snížená",J131,0)</f>
        <v>0</v>
      </c>
      <c r="BG131" s="29">
        <f>IF(N131="zákl. přenesená",J131,0)</f>
        <v>0</v>
      </c>
      <c r="BH131" s="29">
        <f>IF(N131="sníž. přenesená",J131,0)</f>
        <v>0</v>
      </c>
      <c r="BI131" s="29">
        <f>IF(N131="nulová",J131,0)</f>
        <v>0</v>
      </c>
      <c r="BJ131" s="17" t="s">
        <v>8</v>
      </c>
      <c r="BK131" s="29">
        <f>ROUND(I131*H131,0)</f>
        <v>0</v>
      </c>
      <c r="BL131" s="17" t="s">
        <v>2625</v>
      </c>
      <c r="BM131" s="28" t="s">
        <v>2630</v>
      </c>
    </row>
    <row r="132" spans="2:65" s="11" customFormat="1" ht="22.9" customHeight="1" x14ac:dyDescent="0.2">
      <c r="B132" s="135"/>
      <c r="D132" s="24" t="s">
        <v>76</v>
      </c>
      <c r="E132" s="141" t="s">
        <v>2631</v>
      </c>
      <c r="F132" s="141" t="s">
        <v>2632</v>
      </c>
      <c r="J132" s="142">
        <f>BK132</f>
        <v>0</v>
      </c>
      <c r="L132" s="135"/>
      <c r="M132" s="138"/>
      <c r="P132" s="139">
        <f>P133</f>
        <v>0</v>
      </c>
      <c r="R132" s="139">
        <f>R133</f>
        <v>0</v>
      </c>
      <c r="T132" s="140">
        <f>T133</f>
        <v>0</v>
      </c>
      <c r="AR132" s="24" t="s">
        <v>271</v>
      </c>
      <c r="AT132" s="25" t="s">
        <v>76</v>
      </c>
      <c r="AU132" s="25" t="s">
        <v>8</v>
      </c>
      <c r="AY132" s="24" t="s">
        <v>246</v>
      </c>
      <c r="BK132" s="26">
        <f>BK133</f>
        <v>0</v>
      </c>
    </row>
    <row r="133" spans="2:65" s="1" customFormat="1" ht="16.5" customHeight="1" x14ac:dyDescent="0.2">
      <c r="B133" s="50"/>
      <c r="C133" s="143" t="s">
        <v>263</v>
      </c>
      <c r="D133" s="143" t="s">
        <v>248</v>
      </c>
      <c r="E133" s="144" t="s">
        <v>2633</v>
      </c>
      <c r="F133" s="145" t="s">
        <v>2632</v>
      </c>
      <c r="G133" s="146" t="s">
        <v>1611</v>
      </c>
      <c r="H133" s="147">
        <v>1</v>
      </c>
      <c r="I133" s="27"/>
      <c r="J133" s="148">
        <f>ROUND(I133*H133,0)</f>
        <v>0</v>
      </c>
      <c r="K133" s="145" t="s">
        <v>252</v>
      </c>
      <c r="L133" s="50"/>
      <c r="M133" s="149" t="s">
        <v>1</v>
      </c>
      <c r="N133" s="150" t="s">
        <v>42</v>
      </c>
      <c r="P133" s="151">
        <f>O133*H133</f>
        <v>0</v>
      </c>
      <c r="Q133" s="151">
        <v>0</v>
      </c>
      <c r="R133" s="151">
        <f>Q133*H133</f>
        <v>0</v>
      </c>
      <c r="S133" s="151">
        <v>0</v>
      </c>
      <c r="T133" s="152">
        <f>S133*H133</f>
        <v>0</v>
      </c>
      <c r="AR133" s="28" t="s">
        <v>2625</v>
      </c>
      <c r="AT133" s="28" t="s">
        <v>248</v>
      </c>
      <c r="AU133" s="28" t="s">
        <v>86</v>
      </c>
      <c r="AY133" s="17" t="s">
        <v>246</v>
      </c>
      <c r="BE133" s="29">
        <f>IF(N133="základní",J133,0)</f>
        <v>0</v>
      </c>
      <c r="BF133" s="29">
        <f>IF(N133="snížená",J133,0)</f>
        <v>0</v>
      </c>
      <c r="BG133" s="29">
        <f>IF(N133="zákl. přenesená",J133,0)</f>
        <v>0</v>
      </c>
      <c r="BH133" s="29">
        <f>IF(N133="sníž. přenesená",J133,0)</f>
        <v>0</v>
      </c>
      <c r="BI133" s="29">
        <f>IF(N133="nulová",J133,0)</f>
        <v>0</v>
      </c>
      <c r="BJ133" s="17" t="s">
        <v>8</v>
      </c>
      <c r="BK133" s="29">
        <f>ROUND(I133*H133,0)</f>
        <v>0</v>
      </c>
      <c r="BL133" s="17" t="s">
        <v>2625</v>
      </c>
      <c r="BM133" s="28" t="s">
        <v>2634</v>
      </c>
    </row>
    <row r="134" spans="2:65" s="11" customFormat="1" ht="22.9" customHeight="1" x14ac:dyDescent="0.2">
      <c r="B134" s="135"/>
      <c r="D134" s="24" t="s">
        <v>76</v>
      </c>
      <c r="E134" s="141" t="s">
        <v>2635</v>
      </c>
      <c r="F134" s="141" t="s">
        <v>2636</v>
      </c>
      <c r="J134" s="142">
        <f>BK134</f>
        <v>0</v>
      </c>
      <c r="L134" s="135"/>
      <c r="M134" s="138"/>
      <c r="P134" s="139">
        <f>P135</f>
        <v>0</v>
      </c>
      <c r="R134" s="139">
        <f>R135</f>
        <v>0</v>
      </c>
      <c r="T134" s="140">
        <f>T135</f>
        <v>0</v>
      </c>
      <c r="AR134" s="24" t="s">
        <v>271</v>
      </c>
      <c r="AT134" s="25" t="s">
        <v>76</v>
      </c>
      <c r="AU134" s="25" t="s">
        <v>8</v>
      </c>
      <c r="AY134" s="24" t="s">
        <v>246</v>
      </c>
      <c r="BK134" s="26">
        <f>BK135</f>
        <v>0</v>
      </c>
    </row>
    <row r="135" spans="2:65" s="1" customFormat="1" ht="16.5" customHeight="1" x14ac:dyDescent="0.2">
      <c r="B135" s="50"/>
      <c r="C135" s="143" t="s">
        <v>253</v>
      </c>
      <c r="D135" s="143" t="s">
        <v>248</v>
      </c>
      <c r="E135" s="144" t="s">
        <v>2637</v>
      </c>
      <c r="F135" s="145" t="s">
        <v>2636</v>
      </c>
      <c r="G135" s="146" t="s">
        <v>1611</v>
      </c>
      <c r="H135" s="147">
        <v>1</v>
      </c>
      <c r="I135" s="27"/>
      <c r="J135" s="148">
        <f>ROUND(I135*H135,0)</f>
        <v>0</v>
      </c>
      <c r="K135" s="145" t="s">
        <v>252</v>
      </c>
      <c r="L135" s="50"/>
      <c r="M135" s="149" t="s">
        <v>1</v>
      </c>
      <c r="N135" s="150" t="s">
        <v>42</v>
      </c>
      <c r="P135" s="151">
        <f>O135*H135</f>
        <v>0</v>
      </c>
      <c r="Q135" s="151">
        <v>0</v>
      </c>
      <c r="R135" s="151">
        <f>Q135*H135</f>
        <v>0</v>
      </c>
      <c r="S135" s="151">
        <v>0</v>
      </c>
      <c r="T135" s="152">
        <f>S135*H135</f>
        <v>0</v>
      </c>
      <c r="AR135" s="28" t="s">
        <v>2625</v>
      </c>
      <c r="AT135" s="28" t="s">
        <v>248</v>
      </c>
      <c r="AU135" s="28" t="s">
        <v>86</v>
      </c>
      <c r="AY135" s="17" t="s">
        <v>246</v>
      </c>
      <c r="BE135" s="29">
        <f>IF(N135="základní",J135,0)</f>
        <v>0</v>
      </c>
      <c r="BF135" s="29">
        <f>IF(N135="snížená",J135,0)</f>
        <v>0</v>
      </c>
      <c r="BG135" s="29">
        <f>IF(N135="zákl. přenesená",J135,0)</f>
        <v>0</v>
      </c>
      <c r="BH135" s="29">
        <f>IF(N135="sníž. přenesená",J135,0)</f>
        <v>0</v>
      </c>
      <c r="BI135" s="29">
        <f>IF(N135="nulová",J135,0)</f>
        <v>0</v>
      </c>
      <c r="BJ135" s="17" t="s">
        <v>8</v>
      </c>
      <c r="BK135" s="29">
        <f>ROUND(I135*H135,0)</f>
        <v>0</v>
      </c>
      <c r="BL135" s="17" t="s">
        <v>2625</v>
      </c>
      <c r="BM135" s="28" t="s">
        <v>2638</v>
      </c>
    </row>
    <row r="136" spans="2:65" s="11" customFormat="1" ht="22.9" customHeight="1" x14ac:dyDescent="0.2">
      <c r="B136" s="135"/>
      <c r="D136" s="24" t="s">
        <v>76</v>
      </c>
      <c r="E136" s="141" t="s">
        <v>2639</v>
      </c>
      <c r="F136" s="141" t="s">
        <v>2640</v>
      </c>
      <c r="J136" s="142">
        <f>BK136</f>
        <v>0</v>
      </c>
      <c r="L136" s="135"/>
      <c r="M136" s="138"/>
      <c r="P136" s="139">
        <f>P137</f>
        <v>0</v>
      </c>
      <c r="R136" s="139">
        <f>R137</f>
        <v>0</v>
      </c>
      <c r="T136" s="140">
        <f>T137</f>
        <v>0</v>
      </c>
      <c r="AR136" s="24" t="s">
        <v>271</v>
      </c>
      <c r="AT136" s="25" t="s">
        <v>76</v>
      </c>
      <c r="AU136" s="25" t="s">
        <v>8</v>
      </c>
      <c r="AY136" s="24" t="s">
        <v>246</v>
      </c>
      <c r="BK136" s="26">
        <f>BK137</f>
        <v>0</v>
      </c>
    </row>
    <row r="137" spans="2:65" s="1" customFormat="1" ht="16.5" customHeight="1" x14ac:dyDescent="0.2">
      <c r="B137" s="50"/>
      <c r="C137" s="143" t="s">
        <v>271</v>
      </c>
      <c r="D137" s="143" t="s">
        <v>248</v>
      </c>
      <c r="E137" s="144" t="s">
        <v>2641</v>
      </c>
      <c r="F137" s="145" t="s">
        <v>2640</v>
      </c>
      <c r="G137" s="146" t="s">
        <v>1611</v>
      </c>
      <c r="H137" s="147">
        <v>1</v>
      </c>
      <c r="I137" s="27"/>
      <c r="J137" s="148">
        <f>ROUND(I137*H137,0)</f>
        <v>0</v>
      </c>
      <c r="K137" s="145" t="s">
        <v>252</v>
      </c>
      <c r="L137" s="50"/>
      <c r="M137" s="149" t="s">
        <v>1</v>
      </c>
      <c r="N137" s="150" t="s">
        <v>42</v>
      </c>
      <c r="P137" s="151">
        <f>O137*H137</f>
        <v>0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AR137" s="28" t="s">
        <v>2625</v>
      </c>
      <c r="AT137" s="28" t="s">
        <v>248</v>
      </c>
      <c r="AU137" s="28" t="s">
        <v>86</v>
      </c>
      <c r="AY137" s="17" t="s">
        <v>246</v>
      </c>
      <c r="BE137" s="29">
        <f>IF(N137="základní",J137,0)</f>
        <v>0</v>
      </c>
      <c r="BF137" s="29">
        <f>IF(N137="snížená",J137,0)</f>
        <v>0</v>
      </c>
      <c r="BG137" s="29">
        <f>IF(N137="zákl. přenesená",J137,0)</f>
        <v>0</v>
      </c>
      <c r="BH137" s="29">
        <f>IF(N137="sníž. přenesená",J137,0)</f>
        <v>0</v>
      </c>
      <c r="BI137" s="29">
        <f>IF(N137="nulová",J137,0)</f>
        <v>0</v>
      </c>
      <c r="BJ137" s="17" t="s">
        <v>8</v>
      </c>
      <c r="BK137" s="29">
        <f>ROUND(I137*H137,0)</f>
        <v>0</v>
      </c>
      <c r="BL137" s="17" t="s">
        <v>2625</v>
      </c>
      <c r="BM137" s="28" t="s">
        <v>2642</v>
      </c>
    </row>
    <row r="138" spans="2:65" s="11" customFormat="1" ht="22.9" customHeight="1" x14ac:dyDescent="0.2">
      <c r="B138" s="135"/>
      <c r="D138" s="24" t="s">
        <v>76</v>
      </c>
      <c r="E138" s="141" t="s">
        <v>2643</v>
      </c>
      <c r="F138" s="141" t="s">
        <v>2644</v>
      </c>
      <c r="J138" s="142">
        <f>BK138</f>
        <v>0</v>
      </c>
      <c r="L138" s="135"/>
      <c r="M138" s="138"/>
      <c r="P138" s="139">
        <f>P139</f>
        <v>0</v>
      </c>
      <c r="R138" s="139">
        <f>R139</f>
        <v>0</v>
      </c>
      <c r="T138" s="140">
        <f>T139</f>
        <v>0</v>
      </c>
      <c r="AR138" s="24" t="s">
        <v>271</v>
      </c>
      <c r="AT138" s="25" t="s">
        <v>76</v>
      </c>
      <c r="AU138" s="25" t="s">
        <v>8</v>
      </c>
      <c r="AY138" s="24" t="s">
        <v>246</v>
      </c>
      <c r="BK138" s="26">
        <f>BK139</f>
        <v>0</v>
      </c>
    </row>
    <row r="139" spans="2:65" s="1" customFormat="1" ht="16.5" customHeight="1" x14ac:dyDescent="0.2">
      <c r="B139" s="50"/>
      <c r="C139" s="143" t="s">
        <v>277</v>
      </c>
      <c r="D139" s="143" t="s">
        <v>248</v>
      </c>
      <c r="E139" s="144" t="s">
        <v>2645</v>
      </c>
      <c r="F139" s="145" t="s">
        <v>2644</v>
      </c>
      <c r="G139" s="146" t="s">
        <v>1611</v>
      </c>
      <c r="H139" s="147">
        <v>1</v>
      </c>
      <c r="I139" s="27"/>
      <c r="J139" s="148">
        <f>ROUND(I139*H139,0)</f>
        <v>0</v>
      </c>
      <c r="K139" s="145" t="s">
        <v>252</v>
      </c>
      <c r="L139" s="50"/>
      <c r="M139" s="149" t="s">
        <v>1</v>
      </c>
      <c r="N139" s="150" t="s">
        <v>42</v>
      </c>
      <c r="P139" s="151">
        <f>O139*H139</f>
        <v>0</v>
      </c>
      <c r="Q139" s="151">
        <v>0</v>
      </c>
      <c r="R139" s="151">
        <f>Q139*H139</f>
        <v>0</v>
      </c>
      <c r="S139" s="151">
        <v>0</v>
      </c>
      <c r="T139" s="152">
        <f>S139*H139</f>
        <v>0</v>
      </c>
      <c r="AR139" s="28" t="s">
        <v>2625</v>
      </c>
      <c r="AT139" s="28" t="s">
        <v>248</v>
      </c>
      <c r="AU139" s="28" t="s">
        <v>86</v>
      </c>
      <c r="AY139" s="17" t="s">
        <v>246</v>
      </c>
      <c r="BE139" s="29">
        <f>IF(N139="základní",J139,0)</f>
        <v>0</v>
      </c>
      <c r="BF139" s="29">
        <f>IF(N139="snížená",J139,0)</f>
        <v>0</v>
      </c>
      <c r="BG139" s="29">
        <f>IF(N139="zákl. přenesená",J139,0)</f>
        <v>0</v>
      </c>
      <c r="BH139" s="29">
        <f>IF(N139="sníž. přenesená",J139,0)</f>
        <v>0</v>
      </c>
      <c r="BI139" s="29">
        <f>IF(N139="nulová",J139,0)</f>
        <v>0</v>
      </c>
      <c r="BJ139" s="17" t="s">
        <v>8</v>
      </c>
      <c r="BK139" s="29">
        <f>ROUND(I139*H139,0)</f>
        <v>0</v>
      </c>
      <c r="BL139" s="17" t="s">
        <v>2625</v>
      </c>
      <c r="BM139" s="28" t="s">
        <v>2646</v>
      </c>
    </row>
    <row r="140" spans="2:65" s="11" customFormat="1" ht="22.9" customHeight="1" x14ac:dyDescent="0.2">
      <c r="B140" s="135"/>
      <c r="D140" s="24" t="s">
        <v>76</v>
      </c>
      <c r="E140" s="141" t="s">
        <v>2647</v>
      </c>
      <c r="F140" s="141" t="s">
        <v>2648</v>
      </c>
      <c r="J140" s="142">
        <f>BK140</f>
        <v>0</v>
      </c>
      <c r="L140" s="135"/>
      <c r="M140" s="138"/>
      <c r="P140" s="139">
        <f>P141</f>
        <v>0</v>
      </c>
      <c r="R140" s="139">
        <f>R141</f>
        <v>0</v>
      </c>
      <c r="T140" s="140">
        <f>T141</f>
        <v>0</v>
      </c>
      <c r="AR140" s="24" t="s">
        <v>271</v>
      </c>
      <c r="AT140" s="25" t="s">
        <v>76</v>
      </c>
      <c r="AU140" s="25" t="s">
        <v>8</v>
      </c>
      <c r="AY140" s="24" t="s">
        <v>246</v>
      </c>
      <c r="BK140" s="26">
        <f>BK141</f>
        <v>0</v>
      </c>
    </row>
    <row r="141" spans="2:65" s="1" customFormat="1" ht="16.5" customHeight="1" x14ac:dyDescent="0.2">
      <c r="B141" s="50"/>
      <c r="C141" s="143" t="s">
        <v>287</v>
      </c>
      <c r="D141" s="143" t="s">
        <v>248</v>
      </c>
      <c r="E141" s="144" t="s">
        <v>2649</v>
      </c>
      <c r="F141" s="145" t="s">
        <v>2648</v>
      </c>
      <c r="G141" s="146" t="s">
        <v>1611</v>
      </c>
      <c r="H141" s="147">
        <v>1</v>
      </c>
      <c r="I141" s="27"/>
      <c r="J141" s="148">
        <f>ROUND(I141*H141,0)</f>
        <v>0</v>
      </c>
      <c r="K141" s="145" t="s">
        <v>252</v>
      </c>
      <c r="L141" s="50"/>
      <c r="M141" s="149" t="s">
        <v>1</v>
      </c>
      <c r="N141" s="150" t="s">
        <v>42</v>
      </c>
      <c r="P141" s="151">
        <f>O141*H141</f>
        <v>0</v>
      </c>
      <c r="Q141" s="151">
        <v>0</v>
      </c>
      <c r="R141" s="151">
        <f>Q141*H141</f>
        <v>0</v>
      </c>
      <c r="S141" s="151">
        <v>0</v>
      </c>
      <c r="T141" s="152">
        <f>S141*H141</f>
        <v>0</v>
      </c>
      <c r="AR141" s="28" t="s">
        <v>2625</v>
      </c>
      <c r="AT141" s="28" t="s">
        <v>248</v>
      </c>
      <c r="AU141" s="28" t="s">
        <v>86</v>
      </c>
      <c r="AY141" s="17" t="s">
        <v>246</v>
      </c>
      <c r="BE141" s="29">
        <f>IF(N141="základní",J141,0)</f>
        <v>0</v>
      </c>
      <c r="BF141" s="29">
        <f>IF(N141="snížená",J141,0)</f>
        <v>0</v>
      </c>
      <c r="BG141" s="29">
        <f>IF(N141="zákl. přenesená",J141,0)</f>
        <v>0</v>
      </c>
      <c r="BH141" s="29">
        <f>IF(N141="sníž. přenesená",J141,0)</f>
        <v>0</v>
      </c>
      <c r="BI141" s="29">
        <f>IF(N141="nulová",J141,0)</f>
        <v>0</v>
      </c>
      <c r="BJ141" s="17" t="s">
        <v>8</v>
      </c>
      <c r="BK141" s="29">
        <f>ROUND(I141*H141,0)</f>
        <v>0</v>
      </c>
      <c r="BL141" s="17" t="s">
        <v>2625</v>
      </c>
      <c r="BM141" s="28" t="s">
        <v>2650</v>
      </c>
    </row>
    <row r="142" spans="2:65" s="11" customFormat="1" ht="22.9" customHeight="1" x14ac:dyDescent="0.2">
      <c r="B142" s="135"/>
      <c r="D142" s="24" t="s">
        <v>76</v>
      </c>
      <c r="E142" s="141" t="s">
        <v>2651</v>
      </c>
      <c r="F142" s="141" t="s">
        <v>2652</v>
      </c>
      <c r="J142" s="142">
        <f>BK142</f>
        <v>0</v>
      </c>
      <c r="L142" s="135"/>
      <c r="M142" s="138"/>
      <c r="P142" s="139">
        <f>P143</f>
        <v>0</v>
      </c>
      <c r="R142" s="139">
        <f>R143</f>
        <v>0</v>
      </c>
      <c r="T142" s="140">
        <f>T143</f>
        <v>0</v>
      </c>
      <c r="AR142" s="24" t="s">
        <v>271</v>
      </c>
      <c r="AT142" s="25" t="s">
        <v>76</v>
      </c>
      <c r="AU142" s="25" t="s">
        <v>8</v>
      </c>
      <c r="AY142" s="24" t="s">
        <v>246</v>
      </c>
      <c r="BK142" s="26">
        <f>BK143</f>
        <v>0</v>
      </c>
    </row>
    <row r="143" spans="2:65" s="1" customFormat="1" ht="16.5" customHeight="1" x14ac:dyDescent="0.2">
      <c r="B143" s="50"/>
      <c r="C143" s="143" t="s">
        <v>302</v>
      </c>
      <c r="D143" s="143" t="s">
        <v>248</v>
      </c>
      <c r="E143" s="144" t="s">
        <v>2653</v>
      </c>
      <c r="F143" s="145" t="s">
        <v>2654</v>
      </c>
      <c r="G143" s="146" t="s">
        <v>1611</v>
      </c>
      <c r="H143" s="147">
        <v>1</v>
      </c>
      <c r="I143" s="27"/>
      <c r="J143" s="148">
        <f>ROUND(I143*H143,0)</f>
        <v>0</v>
      </c>
      <c r="K143" s="145" t="s">
        <v>252</v>
      </c>
      <c r="L143" s="50"/>
      <c r="M143" s="149" t="s">
        <v>1</v>
      </c>
      <c r="N143" s="150" t="s">
        <v>42</v>
      </c>
      <c r="P143" s="151">
        <f>O143*H143</f>
        <v>0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AR143" s="28" t="s">
        <v>2625</v>
      </c>
      <c r="AT143" s="28" t="s">
        <v>248</v>
      </c>
      <c r="AU143" s="28" t="s">
        <v>86</v>
      </c>
      <c r="AY143" s="17" t="s">
        <v>246</v>
      </c>
      <c r="BE143" s="29">
        <f>IF(N143="základní",J143,0)</f>
        <v>0</v>
      </c>
      <c r="BF143" s="29">
        <f>IF(N143="snížená",J143,0)</f>
        <v>0</v>
      </c>
      <c r="BG143" s="29">
        <f>IF(N143="zákl. přenesená",J143,0)</f>
        <v>0</v>
      </c>
      <c r="BH143" s="29">
        <f>IF(N143="sníž. přenesená",J143,0)</f>
        <v>0</v>
      </c>
      <c r="BI143" s="29">
        <f>IF(N143="nulová",J143,0)</f>
        <v>0</v>
      </c>
      <c r="BJ143" s="17" t="s">
        <v>8</v>
      </c>
      <c r="BK143" s="29">
        <f>ROUND(I143*H143,0)</f>
        <v>0</v>
      </c>
      <c r="BL143" s="17" t="s">
        <v>2625</v>
      </c>
      <c r="BM143" s="28" t="s">
        <v>2655</v>
      </c>
    </row>
    <row r="144" spans="2:65" s="11" customFormat="1" ht="22.9" customHeight="1" x14ac:dyDescent="0.2">
      <c r="B144" s="135"/>
      <c r="D144" s="24" t="s">
        <v>76</v>
      </c>
      <c r="E144" s="141" t="s">
        <v>2656</v>
      </c>
      <c r="F144" s="141" t="s">
        <v>2657</v>
      </c>
      <c r="J144" s="142">
        <f>BK144</f>
        <v>0</v>
      </c>
      <c r="L144" s="135"/>
      <c r="M144" s="138"/>
      <c r="P144" s="139">
        <f>P145</f>
        <v>0</v>
      </c>
      <c r="R144" s="139">
        <f>R145</f>
        <v>0</v>
      </c>
      <c r="T144" s="140">
        <f>T145</f>
        <v>0</v>
      </c>
      <c r="AR144" s="24" t="s">
        <v>271</v>
      </c>
      <c r="AT144" s="25" t="s">
        <v>76</v>
      </c>
      <c r="AU144" s="25" t="s">
        <v>8</v>
      </c>
      <c r="AY144" s="24" t="s">
        <v>246</v>
      </c>
      <c r="BK144" s="26">
        <f>BK145</f>
        <v>0</v>
      </c>
    </row>
    <row r="145" spans="2:65" s="1" customFormat="1" ht="16.5" customHeight="1" x14ac:dyDescent="0.2">
      <c r="B145" s="50"/>
      <c r="C145" s="143" t="s">
        <v>100</v>
      </c>
      <c r="D145" s="143" t="s">
        <v>248</v>
      </c>
      <c r="E145" s="144" t="s">
        <v>2658</v>
      </c>
      <c r="F145" s="145" t="s">
        <v>2657</v>
      </c>
      <c r="G145" s="146" t="s">
        <v>1611</v>
      </c>
      <c r="H145" s="147">
        <v>1</v>
      </c>
      <c r="I145" s="27"/>
      <c r="J145" s="148">
        <f>ROUND(I145*H145,0)</f>
        <v>0</v>
      </c>
      <c r="K145" s="145" t="s">
        <v>252</v>
      </c>
      <c r="L145" s="50"/>
      <c r="M145" s="185" t="s">
        <v>1</v>
      </c>
      <c r="N145" s="186" t="s">
        <v>42</v>
      </c>
      <c r="O145" s="187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AR145" s="28" t="s">
        <v>2625</v>
      </c>
      <c r="AT145" s="28" t="s">
        <v>248</v>
      </c>
      <c r="AU145" s="28" t="s">
        <v>86</v>
      </c>
      <c r="AY145" s="17" t="s">
        <v>246</v>
      </c>
      <c r="BE145" s="29">
        <f>IF(N145="základní",J145,0)</f>
        <v>0</v>
      </c>
      <c r="BF145" s="29">
        <f>IF(N145="snížená",J145,0)</f>
        <v>0</v>
      </c>
      <c r="BG145" s="29">
        <f>IF(N145="zákl. přenesená",J145,0)</f>
        <v>0</v>
      </c>
      <c r="BH145" s="29">
        <f>IF(N145="sníž. přenesená",J145,0)</f>
        <v>0</v>
      </c>
      <c r="BI145" s="29">
        <f>IF(N145="nulová",J145,0)</f>
        <v>0</v>
      </c>
      <c r="BJ145" s="17" t="s">
        <v>8</v>
      </c>
      <c r="BK145" s="29">
        <f>ROUND(I145*H145,0)</f>
        <v>0</v>
      </c>
      <c r="BL145" s="17" t="s">
        <v>2625</v>
      </c>
      <c r="BM145" s="28" t="s">
        <v>2659</v>
      </c>
    </row>
    <row r="146" spans="2:65" s="1" customFormat="1" ht="6.95" customHeight="1" x14ac:dyDescent="0.2">
      <c r="B146" s="61"/>
      <c r="C146" s="62"/>
      <c r="D146" s="62"/>
      <c r="E146" s="62"/>
      <c r="F146" s="62"/>
      <c r="G146" s="62"/>
      <c r="H146" s="62"/>
      <c r="I146" s="62"/>
      <c r="J146" s="62"/>
      <c r="K146" s="62"/>
      <c r="L146" s="50"/>
    </row>
  </sheetData>
  <sheetProtection password="D62F" sheet="1" objects="1" scenarios="1"/>
  <autoFilter ref="C125:K1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22"/>
  <sheetViews>
    <sheetView showGridLines="0" workbookViewId="0">
      <selection activeCell="D16" sqref="D16"/>
    </sheetView>
  </sheetViews>
  <sheetFormatPr defaultRowHeight="11.25" x14ac:dyDescent="0.2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39"/>
      <c r="C3" s="40"/>
      <c r="D3" s="40"/>
      <c r="E3" s="40"/>
      <c r="F3" s="40"/>
      <c r="G3" s="40"/>
      <c r="H3" s="41"/>
    </row>
    <row r="4" spans="2:8" ht="24.95" customHeight="1" x14ac:dyDescent="0.2">
      <c r="B4" s="41"/>
      <c r="C4" s="42" t="s">
        <v>2660</v>
      </c>
      <c r="H4" s="41"/>
    </row>
    <row r="5" spans="2:8" ht="12" customHeight="1" x14ac:dyDescent="0.2">
      <c r="B5" s="41"/>
      <c r="C5" s="45" t="s">
        <v>14</v>
      </c>
      <c r="D5" s="239" t="s">
        <v>15</v>
      </c>
      <c r="E5" s="227"/>
      <c r="F5" s="227"/>
      <c r="H5" s="41"/>
    </row>
    <row r="6" spans="2:8" ht="36.950000000000003" customHeight="1" x14ac:dyDescent="0.2">
      <c r="B6" s="41"/>
      <c r="C6" s="46" t="s">
        <v>17</v>
      </c>
      <c r="D6" s="236" t="s">
        <v>18</v>
      </c>
      <c r="E6" s="227"/>
      <c r="F6" s="227"/>
      <c r="H6" s="41"/>
    </row>
    <row r="7" spans="2:8" ht="16.5" customHeight="1" x14ac:dyDescent="0.2">
      <c r="B7" s="41"/>
      <c r="C7" s="47" t="s">
        <v>23</v>
      </c>
      <c r="D7" s="100" t="str">
        <f>'Rekapitulace stavby'!AN8</f>
        <v>19. 3. 2024</v>
      </c>
      <c r="H7" s="41"/>
    </row>
    <row r="8" spans="2:8" s="1" customFormat="1" ht="10.9" customHeight="1" x14ac:dyDescent="0.2">
      <c r="B8" s="50"/>
      <c r="H8" s="50"/>
    </row>
    <row r="9" spans="2:8" s="10" customFormat="1" ht="29.25" customHeight="1" x14ac:dyDescent="0.2">
      <c r="B9" s="128"/>
      <c r="C9" s="129" t="s">
        <v>58</v>
      </c>
      <c r="D9" s="130" t="s">
        <v>59</v>
      </c>
      <c r="E9" s="130" t="s">
        <v>233</v>
      </c>
      <c r="F9" s="131" t="s">
        <v>2661</v>
      </c>
      <c r="H9" s="128"/>
    </row>
    <row r="10" spans="2:8" s="1" customFormat="1" ht="26.45" customHeight="1" x14ac:dyDescent="0.2">
      <c r="B10" s="50"/>
      <c r="C10" s="192" t="s">
        <v>2662</v>
      </c>
      <c r="D10" s="192" t="s">
        <v>83</v>
      </c>
      <c r="H10" s="50"/>
    </row>
    <row r="11" spans="2:8" s="1" customFormat="1" ht="16.899999999999999" customHeight="1" x14ac:dyDescent="0.2">
      <c r="B11" s="50"/>
      <c r="C11" s="193" t="s">
        <v>103</v>
      </c>
      <c r="D11" s="194" t="s">
        <v>104</v>
      </c>
      <c r="E11" s="195" t="s">
        <v>1</v>
      </c>
      <c r="F11" s="196">
        <v>76.412000000000006</v>
      </c>
      <c r="H11" s="50"/>
    </row>
    <row r="12" spans="2:8" s="1" customFormat="1" ht="16.899999999999999" customHeight="1" x14ac:dyDescent="0.2">
      <c r="B12" s="50"/>
      <c r="C12" s="197" t="s">
        <v>1</v>
      </c>
      <c r="D12" s="197" t="s">
        <v>291</v>
      </c>
      <c r="E12" s="17" t="s">
        <v>1</v>
      </c>
      <c r="F12" s="198">
        <v>2.5339999999999998</v>
      </c>
      <c r="H12" s="50"/>
    </row>
    <row r="13" spans="2:8" s="1" customFormat="1" ht="16.899999999999999" customHeight="1" x14ac:dyDescent="0.2">
      <c r="B13" s="50"/>
      <c r="C13" s="197" t="s">
        <v>1</v>
      </c>
      <c r="D13" s="197" t="s">
        <v>292</v>
      </c>
      <c r="E13" s="17" t="s">
        <v>1</v>
      </c>
      <c r="F13" s="198">
        <v>1.823</v>
      </c>
      <c r="H13" s="50"/>
    </row>
    <row r="14" spans="2:8" s="1" customFormat="1" ht="16.899999999999999" customHeight="1" x14ac:dyDescent="0.2">
      <c r="B14" s="50"/>
      <c r="C14" s="197" t="s">
        <v>1</v>
      </c>
      <c r="D14" s="197" t="s">
        <v>293</v>
      </c>
      <c r="E14" s="17" t="s">
        <v>1</v>
      </c>
      <c r="F14" s="198">
        <v>10.143000000000001</v>
      </c>
      <c r="H14" s="50"/>
    </row>
    <row r="15" spans="2:8" s="1" customFormat="1" ht="16.899999999999999" customHeight="1" x14ac:dyDescent="0.2">
      <c r="B15" s="50"/>
      <c r="C15" s="197" t="s">
        <v>1</v>
      </c>
      <c r="D15" s="197" t="s">
        <v>294</v>
      </c>
      <c r="E15" s="17" t="s">
        <v>1</v>
      </c>
      <c r="F15" s="198">
        <v>1.891</v>
      </c>
      <c r="H15" s="50"/>
    </row>
    <row r="16" spans="2:8" s="1" customFormat="1" ht="16.899999999999999" customHeight="1" x14ac:dyDescent="0.2">
      <c r="B16" s="50"/>
      <c r="C16" s="197" t="s">
        <v>1</v>
      </c>
      <c r="D16" s="197" t="s">
        <v>295</v>
      </c>
      <c r="E16" s="17" t="s">
        <v>1</v>
      </c>
      <c r="F16" s="198">
        <v>19.510999999999999</v>
      </c>
      <c r="H16" s="50"/>
    </row>
    <row r="17" spans="2:8" s="1" customFormat="1" ht="16.899999999999999" customHeight="1" x14ac:dyDescent="0.2">
      <c r="B17" s="50"/>
      <c r="C17" s="197" t="s">
        <v>1</v>
      </c>
      <c r="D17" s="197" t="s">
        <v>296</v>
      </c>
      <c r="E17" s="17" t="s">
        <v>1</v>
      </c>
      <c r="F17" s="198">
        <v>9.7460000000000004</v>
      </c>
      <c r="H17" s="50"/>
    </row>
    <row r="18" spans="2:8" s="1" customFormat="1" ht="16.899999999999999" customHeight="1" x14ac:dyDescent="0.2">
      <c r="B18" s="50"/>
      <c r="C18" s="197" t="s">
        <v>1</v>
      </c>
      <c r="D18" s="197" t="s">
        <v>297</v>
      </c>
      <c r="E18" s="17" t="s">
        <v>1</v>
      </c>
      <c r="F18" s="198">
        <v>3.8809999999999998</v>
      </c>
      <c r="H18" s="50"/>
    </row>
    <row r="19" spans="2:8" s="1" customFormat="1" ht="16.899999999999999" customHeight="1" x14ac:dyDescent="0.2">
      <c r="B19" s="50"/>
      <c r="C19" s="197" t="s">
        <v>1</v>
      </c>
      <c r="D19" s="197" t="s">
        <v>298</v>
      </c>
      <c r="E19" s="17" t="s">
        <v>1</v>
      </c>
      <c r="F19" s="198">
        <v>5.7320000000000002</v>
      </c>
      <c r="H19" s="50"/>
    </row>
    <row r="20" spans="2:8" s="1" customFormat="1" ht="16.899999999999999" customHeight="1" x14ac:dyDescent="0.2">
      <c r="B20" s="50"/>
      <c r="C20" s="197" t="s">
        <v>1</v>
      </c>
      <c r="D20" s="197" t="s">
        <v>299</v>
      </c>
      <c r="E20" s="17" t="s">
        <v>1</v>
      </c>
      <c r="F20" s="198">
        <v>13.095000000000001</v>
      </c>
      <c r="H20" s="50"/>
    </row>
    <row r="21" spans="2:8" s="1" customFormat="1" ht="16.899999999999999" customHeight="1" x14ac:dyDescent="0.2">
      <c r="B21" s="50"/>
      <c r="C21" s="197" t="s">
        <v>1</v>
      </c>
      <c r="D21" s="197" t="s">
        <v>300</v>
      </c>
      <c r="E21" s="17" t="s">
        <v>1</v>
      </c>
      <c r="F21" s="198">
        <v>8.0559999999999992</v>
      </c>
      <c r="H21" s="50"/>
    </row>
    <row r="22" spans="2:8" s="1" customFormat="1" ht="16.899999999999999" customHeight="1" x14ac:dyDescent="0.2">
      <c r="B22" s="50"/>
      <c r="C22" s="197" t="s">
        <v>103</v>
      </c>
      <c r="D22" s="197" t="s">
        <v>301</v>
      </c>
      <c r="E22" s="17" t="s">
        <v>1</v>
      </c>
      <c r="F22" s="198">
        <v>76.412000000000006</v>
      </c>
      <c r="H22" s="50"/>
    </row>
    <row r="23" spans="2:8" s="1" customFormat="1" ht="16.899999999999999" customHeight="1" x14ac:dyDescent="0.2">
      <c r="B23" s="50"/>
      <c r="C23" s="199" t="s">
        <v>2663</v>
      </c>
      <c r="H23" s="50"/>
    </row>
    <row r="24" spans="2:8" s="1" customFormat="1" ht="22.5" x14ac:dyDescent="0.2">
      <c r="B24" s="50"/>
      <c r="C24" s="197" t="s">
        <v>288</v>
      </c>
      <c r="D24" s="197" t="s">
        <v>289</v>
      </c>
      <c r="E24" s="17" t="s">
        <v>280</v>
      </c>
      <c r="F24" s="198">
        <v>76.412000000000006</v>
      </c>
      <c r="H24" s="50"/>
    </row>
    <row r="25" spans="2:8" s="1" customFormat="1" ht="22.5" x14ac:dyDescent="0.2">
      <c r="B25" s="50"/>
      <c r="C25" s="197" t="s">
        <v>309</v>
      </c>
      <c r="D25" s="197" t="s">
        <v>310</v>
      </c>
      <c r="E25" s="17" t="s">
        <v>280</v>
      </c>
      <c r="F25" s="198">
        <v>145.322</v>
      </c>
      <c r="H25" s="50"/>
    </row>
    <row r="26" spans="2:8" s="1" customFormat="1" ht="22.5" x14ac:dyDescent="0.2">
      <c r="B26" s="50"/>
      <c r="C26" s="197" t="s">
        <v>313</v>
      </c>
      <c r="D26" s="197" t="s">
        <v>314</v>
      </c>
      <c r="E26" s="17" t="s">
        <v>280</v>
      </c>
      <c r="F26" s="198">
        <v>2906.44</v>
      </c>
      <c r="H26" s="50"/>
    </row>
    <row r="27" spans="2:8" s="1" customFormat="1" ht="22.5" x14ac:dyDescent="0.2">
      <c r="B27" s="50"/>
      <c r="C27" s="197" t="s">
        <v>317</v>
      </c>
      <c r="D27" s="197" t="s">
        <v>318</v>
      </c>
      <c r="E27" s="17" t="s">
        <v>319</v>
      </c>
      <c r="F27" s="198">
        <v>261.58</v>
      </c>
      <c r="H27" s="50"/>
    </row>
    <row r="28" spans="2:8" s="1" customFormat="1" ht="16.899999999999999" customHeight="1" x14ac:dyDescent="0.2">
      <c r="B28" s="50"/>
      <c r="C28" s="193" t="s">
        <v>106</v>
      </c>
      <c r="D28" s="194" t="s">
        <v>107</v>
      </c>
      <c r="E28" s="195" t="s">
        <v>1</v>
      </c>
      <c r="F28" s="196">
        <v>0</v>
      </c>
      <c r="H28" s="50"/>
    </row>
    <row r="29" spans="2:8" s="1" customFormat="1" ht="16.899999999999999" customHeight="1" x14ac:dyDescent="0.2">
      <c r="B29" s="50"/>
      <c r="C29" s="197" t="s">
        <v>106</v>
      </c>
      <c r="D29" s="197" t="s">
        <v>2664</v>
      </c>
      <c r="E29" s="17" t="s">
        <v>1</v>
      </c>
      <c r="F29" s="198">
        <v>0</v>
      </c>
      <c r="H29" s="50"/>
    </row>
    <row r="30" spans="2:8" s="1" customFormat="1" ht="16.899999999999999" customHeight="1" x14ac:dyDescent="0.2">
      <c r="B30" s="50"/>
      <c r="C30" s="199" t="s">
        <v>2663</v>
      </c>
      <c r="H30" s="50"/>
    </row>
    <row r="31" spans="2:8" s="1" customFormat="1" ht="16.899999999999999" customHeight="1" x14ac:dyDescent="0.2">
      <c r="B31" s="50"/>
      <c r="C31" s="197" t="s">
        <v>278</v>
      </c>
      <c r="D31" s="197" t="s">
        <v>279</v>
      </c>
      <c r="E31" s="17" t="s">
        <v>280</v>
      </c>
      <c r="F31" s="198">
        <v>68.91</v>
      </c>
      <c r="H31" s="50"/>
    </row>
    <row r="32" spans="2:8" s="1" customFormat="1" ht="22.5" x14ac:dyDescent="0.2">
      <c r="B32" s="50"/>
      <c r="C32" s="197" t="s">
        <v>309</v>
      </c>
      <c r="D32" s="197" t="s">
        <v>310</v>
      </c>
      <c r="E32" s="17" t="s">
        <v>280</v>
      </c>
      <c r="F32" s="198">
        <v>145.322</v>
      </c>
      <c r="H32" s="50"/>
    </row>
    <row r="33" spans="2:8" s="1" customFormat="1" ht="22.5" x14ac:dyDescent="0.2">
      <c r="B33" s="50"/>
      <c r="C33" s="197" t="s">
        <v>313</v>
      </c>
      <c r="D33" s="197" t="s">
        <v>314</v>
      </c>
      <c r="E33" s="17" t="s">
        <v>280</v>
      </c>
      <c r="F33" s="198">
        <v>2906.44</v>
      </c>
      <c r="H33" s="50"/>
    </row>
    <row r="34" spans="2:8" s="1" customFormat="1" ht="22.5" x14ac:dyDescent="0.2">
      <c r="B34" s="50"/>
      <c r="C34" s="197" t="s">
        <v>317</v>
      </c>
      <c r="D34" s="197" t="s">
        <v>318</v>
      </c>
      <c r="E34" s="17" t="s">
        <v>319</v>
      </c>
      <c r="F34" s="198">
        <v>261.58</v>
      </c>
      <c r="H34" s="50"/>
    </row>
    <row r="35" spans="2:8" s="1" customFormat="1" ht="22.5" x14ac:dyDescent="0.2">
      <c r="B35" s="50"/>
      <c r="C35" s="197" t="s">
        <v>1157</v>
      </c>
      <c r="D35" s="197" t="s">
        <v>1158</v>
      </c>
      <c r="E35" s="17" t="s">
        <v>280</v>
      </c>
      <c r="F35" s="198">
        <v>128.80500000000001</v>
      </c>
      <c r="H35" s="50"/>
    </row>
    <row r="36" spans="2:8" s="1" customFormat="1" ht="16.899999999999999" customHeight="1" x14ac:dyDescent="0.2">
      <c r="B36" s="50"/>
      <c r="C36" s="197" t="s">
        <v>1164</v>
      </c>
      <c r="D36" s="197" t="s">
        <v>1165</v>
      </c>
      <c r="E36" s="17" t="s">
        <v>251</v>
      </c>
      <c r="F36" s="198">
        <v>306.10000000000002</v>
      </c>
      <c r="H36" s="50"/>
    </row>
    <row r="37" spans="2:8" s="1" customFormat="1" ht="16.899999999999999" customHeight="1" x14ac:dyDescent="0.2">
      <c r="B37" s="50"/>
      <c r="C37" s="197" t="s">
        <v>1174</v>
      </c>
      <c r="D37" s="197" t="s">
        <v>1175</v>
      </c>
      <c r="E37" s="17" t="s">
        <v>280</v>
      </c>
      <c r="F37" s="198">
        <v>68.91</v>
      </c>
      <c r="H37" s="50"/>
    </row>
    <row r="38" spans="2:8" s="1" customFormat="1" ht="16.899999999999999" customHeight="1" x14ac:dyDescent="0.2">
      <c r="B38" s="50"/>
      <c r="C38" s="193" t="s">
        <v>109</v>
      </c>
      <c r="D38" s="194" t="s">
        <v>110</v>
      </c>
      <c r="E38" s="195" t="s">
        <v>1</v>
      </c>
      <c r="F38" s="196">
        <v>0</v>
      </c>
      <c r="H38" s="50"/>
    </row>
    <row r="39" spans="2:8" s="1" customFormat="1" ht="16.899999999999999" customHeight="1" x14ac:dyDescent="0.2">
      <c r="B39" s="50"/>
      <c r="C39" s="197" t="s">
        <v>109</v>
      </c>
      <c r="D39" s="197" t="s">
        <v>1171</v>
      </c>
      <c r="E39" s="17" t="s">
        <v>1</v>
      </c>
      <c r="F39" s="198">
        <v>0</v>
      </c>
      <c r="H39" s="50"/>
    </row>
    <row r="40" spans="2:8" s="1" customFormat="1" ht="16.899999999999999" customHeight="1" x14ac:dyDescent="0.2">
      <c r="B40" s="50"/>
      <c r="C40" s="199" t="s">
        <v>2663</v>
      </c>
      <c r="H40" s="50"/>
    </row>
    <row r="41" spans="2:8" s="1" customFormat="1" ht="22.5" x14ac:dyDescent="0.2">
      <c r="B41" s="50"/>
      <c r="C41" s="197" t="s">
        <v>1168</v>
      </c>
      <c r="D41" s="197" t="s">
        <v>1169</v>
      </c>
      <c r="E41" s="17" t="s">
        <v>251</v>
      </c>
      <c r="F41" s="198">
        <v>306.10000000000002</v>
      </c>
      <c r="H41" s="50"/>
    </row>
    <row r="42" spans="2:8" s="1" customFormat="1" ht="16.899999999999999" customHeight="1" x14ac:dyDescent="0.2">
      <c r="B42" s="50"/>
      <c r="C42" s="197" t="s">
        <v>278</v>
      </c>
      <c r="D42" s="197" t="s">
        <v>279</v>
      </c>
      <c r="E42" s="17" t="s">
        <v>280</v>
      </c>
      <c r="F42" s="198">
        <v>68.91</v>
      </c>
      <c r="H42" s="50"/>
    </row>
    <row r="43" spans="2:8" s="1" customFormat="1" ht="22.5" x14ac:dyDescent="0.2">
      <c r="B43" s="50"/>
      <c r="C43" s="197" t="s">
        <v>309</v>
      </c>
      <c r="D43" s="197" t="s">
        <v>310</v>
      </c>
      <c r="E43" s="17" t="s">
        <v>280</v>
      </c>
      <c r="F43" s="198">
        <v>145.322</v>
      </c>
      <c r="H43" s="50"/>
    </row>
    <row r="44" spans="2:8" s="1" customFormat="1" ht="22.5" x14ac:dyDescent="0.2">
      <c r="B44" s="50"/>
      <c r="C44" s="197" t="s">
        <v>313</v>
      </c>
      <c r="D44" s="197" t="s">
        <v>314</v>
      </c>
      <c r="E44" s="17" t="s">
        <v>280</v>
      </c>
      <c r="F44" s="198">
        <v>2906.44</v>
      </c>
      <c r="H44" s="50"/>
    </row>
    <row r="45" spans="2:8" s="1" customFormat="1" ht="22.5" x14ac:dyDescent="0.2">
      <c r="B45" s="50"/>
      <c r="C45" s="197" t="s">
        <v>317</v>
      </c>
      <c r="D45" s="197" t="s">
        <v>318</v>
      </c>
      <c r="E45" s="17" t="s">
        <v>319</v>
      </c>
      <c r="F45" s="198">
        <v>261.58</v>
      </c>
      <c r="H45" s="50"/>
    </row>
    <row r="46" spans="2:8" s="1" customFormat="1" ht="22.5" x14ac:dyDescent="0.2">
      <c r="B46" s="50"/>
      <c r="C46" s="197" t="s">
        <v>1157</v>
      </c>
      <c r="D46" s="197" t="s">
        <v>1158</v>
      </c>
      <c r="E46" s="17" t="s">
        <v>280</v>
      </c>
      <c r="F46" s="198">
        <v>128.80500000000001</v>
      </c>
      <c r="H46" s="50"/>
    </row>
    <row r="47" spans="2:8" s="1" customFormat="1" ht="16.899999999999999" customHeight="1" x14ac:dyDescent="0.2">
      <c r="B47" s="50"/>
      <c r="C47" s="197" t="s">
        <v>1164</v>
      </c>
      <c r="D47" s="197" t="s">
        <v>1165</v>
      </c>
      <c r="E47" s="17" t="s">
        <v>251</v>
      </c>
      <c r="F47" s="198">
        <v>306.10000000000002</v>
      </c>
      <c r="H47" s="50"/>
    </row>
    <row r="48" spans="2:8" s="1" customFormat="1" ht="16.899999999999999" customHeight="1" x14ac:dyDescent="0.2">
      <c r="B48" s="50"/>
      <c r="C48" s="197" t="s">
        <v>1174</v>
      </c>
      <c r="D48" s="197" t="s">
        <v>1175</v>
      </c>
      <c r="E48" s="17" t="s">
        <v>280</v>
      </c>
      <c r="F48" s="198">
        <v>68.91</v>
      </c>
      <c r="H48" s="50"/>
    </row>
    <row r="49" spans="2:8" s="1" customFormat="1" ht="16.899999999999999" customHeight="1" x14ac:dyDescent="0.2">
      <c r="B49" s="50"/>
      <c r="C49" s="193" t="s">
        <v>111</v>
      </c>
      <c r="D49" s="194" t="s">
        <v>112</v>
      </c>
      <c r="E49" s="195" t="s">
        <v>1</v>
      </c>
      <c r="F49" s="196">
        <v>306.10000000000002</v>
      </c>
      <c r="H49" s="50"/>
    </row>
    <row r="50" spans="2:8" s="1" customFormat="1" ht="16.899999999999999" customHeight="1" x14ac:dyDescent="0.2">
      <c r="B50" s="50"/>
      <c r="C50" s="197" t="s">
        <v>111</v>
      </c>
      <c r="D50" s="197" t="s">
        <v>1172</v>
      </c>
      <c r="E50" s="17" t="s">
        <v>1</v>
      </c>
      <c r="F50" s="198">
        <v>306.10000000000002</v>
      </c>
      <c r="H50" s="50"/>
    </row>
    <row r="51" spans="2:8" s="1" customFormat="1" ht="16.899999999999999" customHeight="1" x14ac:dyDescent="0.2">
      <c r="B51" s="50"/>
      <c r="C51" s="199" t="s">
        <v>2663</v>
      </c>
      <c r="H51" s="50"/>
    </row>
    <row r="52" spans="2:8" s="1" customFormat="1" ht="22.5" x14ac:dyDescent="0.2">
      <c r="B52" s="50"/>
      <c r="C52" s="197" t="s">
        <v>1168</v>
      </c>
      <c r="D52" s="197" t="s">
        <v>1169</v>
      </c>
      <c r="E52" s="17" t="s">
        <v>251</v>
      </c>
      <c r="F52" s="198">
        <v>306.10000000000002</v>
      </c>
      <c r="H52" s="50"/>
    </row>
    <row r="53" spans="2:8" s="1" customFormat="1" ht="16.899999999999999" customHeight="1" x14ac:dyDescent="0.2">
      <c r="B53" s="50"/>
      <c r="C53" s="197" t="s">
        <v>278</v>
      </c>
      <c r="D53" s="197" t="s">
        <v>279</v>
      </c>
      <c r="E53" s="17" t="s">
        <v>280</v>
      </c>
      <c r="F53" s="198">
        <v>68.91</v>
      </c>
      <c r="H53" s="50"/>
    </row>
    <row r="54" spans="2:8" s="1" customFormat="1" ht="22.5" x14ac:dyDescent="0.2">
      <c r="B54" s="50"/>
      <c r="C54" s="197" t="s">
        <v>309</v>
      </c>
      <c r="D54" s="197" t="s">
        <v>310</v>
      </c>
      <c r="E54" s="17" t="s">
        <v>280</v>
      </c>
      <c r="F54" s="198">
        <v>145.322</v>
      </c>
      <c r="H54" s="50"/>
    </row>
    <row r="55" spans="2:8" s="1" customFormat="1" ht="22.5" x14ac:dyDescent="0.2">
      <c r="B55" s="50"/>
      <c r="C55" s="197" t="s">
        <v>313</v>
      </c>
      <c r="D55" s="197" t="s">
        <v>314</v>
      </c>
      <c r="E55" s="17" t="s">
        <v>280</v>
      </c>
      <c r="F55" s="198">
        <v>2906.44</v>
      </c>
      <c r="H55" s="50"/>
    </row>
    <row r="56" spans="2:8" s="1" customFormat="1" ht="22.5" x14ac:dyDescent="0.2">
      <c r="B56" s="50"/>
      <c r="C56" s="197" t="s">
        <v>317</v>
      </c>
      <c r="D56" s="197" t="s">
        <v>318</v>
      </c>
      <c r="E56" s="17" t="s">
        <v>319</v>
      </c>
      <c r="F56" s="198">
        <v>261.58</v>
      </c>
      <c r="H56" s="50"/>
    </row>
    <row r="57" spans="2:8" s="1" customFormat="1" ht="22.5" x14ac:dyDescent="0.2">
      <c r="B57" s="50"/>
      <c r="C57" s="197" t="s">
        <v>1157</v>
      </c>
      <c r="D57" s="197" t="s">
        <v>1158</v>
      </c>
      <c r="E57" s="17" t="s">
        <v>280</v>
      </c>
      <c r="F57" s="198">
        <v>128.80500000000001</v>
      </c>
      <c r="H57" s="50"/>
    </row>
    <row r="58" spans="2:8" s="1" customFormat="1" ht="16.899999999999999" customHeight="1" x14ac:dyDescent="0.2">
      <c r="B58" s="50"/>
      <c r="C58" s="197" t="s">
        <v>1164</v>
      </c>
      <c r="D58" s="197" t="s">
        <v>1165</v>
      </c>
      <c r="E58" s="17" t="s">
        <v>251</v>
      </c>
      <c r="F58" s="198">
        <v>306.10000000000002</v>
      </c>
      <c r="H58" s="50"/>
    </row>
    <row r="59" spans="2:8" s="1" customFormat="1" ht="16.899999999999999" customHeight="1" x14ac:dyDescent="0.2">
      <c r="B59" s="50"/>
      <c r="C59" s="197" t="s">
        <v>1174</v>
      </c>
      <c r="D59" s="197" t="s">
        <v>1175</v>
      </c>
      <c r="E59" s="17" t="s">
        <v>280</v>
      </c>
      <c r="F59" s="198">
        <v>68.91</v>
      </c>
      <c r="H59" s="50"/>
    </row>
    <row r="60" spans="2:8" s="1" customFormat="1" ht="16.899999999999999" customHeight="1" x14ac:dyDescent="0.2">
      <c r="B60" s="50"/>
      <c r="C60" s="193" t="s">
        <v>114</v>
      </c>
      <c r="D60" s="194" t="s">
        <v>115</v>
      </c>
      <c r="E60" s="195" t="s">
        <v>1</v>
      </c>
      <c r="F60" s="196">
        <v>93.2</v>
      </c>
      <c r="H60" s="50"/>
    </row>
    <row r="61" spans="2:8" s="1" customFormat="1" ht="16.899999999999999" customHeight="1" x14ac:dyDescent="0.2">
      <c r="B61" s="50"/>
      <c r="C61" s="197" t="s">
        <v>1</v>
      </c>
      <c r="D61" s="197" t="s">
        <v>1154</v>
      </c>
      <c r="E61" s="17" t="s">
        <v>1</v>
      </c>
      <c r="F61" s="198">
        <v>93.2</v>
      </c>
      <c r="H61" s="50"/>
    </row>
    <row r="62" spans="2:8" s="1" customFormat="1" ht="16.899999999999999" customHeight="1" x14ac:dyDescent="0.2">
      <c r="B62" s="50"/>
      <c r="C62" s="197" t="s">
        <v>114</v>
      </c>
      <c r="D62" s="197" t="s">
        <v>262</v>
      </c>
      <c r="E62" s="17" t="s">
        <v>1</v>
      </c>
      <c r="F62" s="198">
        <v>93.2</v>
      </c>
      <c r="H62" s="50"/>
    </row>
    <row r="63" spans="2:8" s="1" customFormat="1" ht="16.899999999999999" customHeight="1" x14ac:dyDescent="0.2">
      <c r="B63" s="50"/>
      <c r="C63" s="199" t="s">
        <v>2663</v>
      </c>
      <c r="H63" s="50"/>
    </row>
    <row r="64" spans="2:8" s="1" customFormat="1" ht="22.5" x14ac:dyDescent="0.2">
      <c r="B64" s="50"/>
      <c r="C64" s="197" t="s">
        <v>1151</v>
      </c>
      <c r="D64" s="197" t="s">
        <v>1152</v>
      </c>
      <c r="E64" s="17" t="s">
        <v>280</v>
      </c>
      <c r="F64" s="198">
        <v>9.32</v>
      </c>
      <c r="H64" s="50"/>
    </row>
    <row r="65" spans="2:8" s="1" customFormat="1" ht="16.899999999999999" customHeight="1" x14ac:dyDescent="0.2">
      <c r="B65" s="50"/>
      <c r="C65" s="197" t="s">
        <v>278</v>
      </c>
      <c r="D65" s="197" t="s">
        <v>279</v>
      </c>
      <c r="E65" s="17" t="s">
        <v>280</v>
      </c>
      <c r="F65" s="198">
        <v>68.91</v>
      </c>
      <c r="H65" s="50"/>
    </row>
    <row r="66" spans="2:8" s="1" customFormat="1" ht="22.5" x14ac:dyDescent="0.2">
      <c r="B66" s="50"/>
      <c r="C66" s="197" t="s">
        <v>309</v>
      </c>
      <c r="D66" s="197" t="s">
        <v>310</v>
      </c>
      <c r="E66" s="17" t="s">
        <v>280</v>
      </c>
      <c r="F66" s="198">
        <v>145.322</v>
      </c>
      <c r="H66" s="50"/>
    </row>
    <row r="67" spans="2:8" s="1" customFormat="1" ht="22.5" x14ac:dyDescent="0.2">
      <c r="B67" s="50"/>
      <c r="C67" s="197" t="s">
        <v>313</v>
      </c>
      <c r="D67" s="197" t="s">
        <v>314</v>
      </c>
      <c r="E67" s="17" t="s">
        <v>280</v>
      </c>
      <c r="F67" s="198">
        <v>2906.44</v>
      </c>
      <c r="H67" s="50"/>
    </row>
    <row r="68" spans="2:8" s="1" customFormat="1" ht="22.5" x14ac:dyDescent="0.2">
      <c r="B68" s="50"/>
      <c r="C68" s="197" t="s">
        <v>317</v>
      </c>
      <c r="D68" s="197" t="s">
        <v>318</v>
      </c>
      <c r="E68" s="17" t="s">
        <v>319</v>
      </c>
      <c r="F68" s="198">
        <v>261.58</v>
      </c>
      <c r="H68" s="50"/>
    </row>
    <row r="69" spans="2:8" s="1" customFormat="1" ht="22.5" x14ac:dyDescent="0.2">
      <c r="B69" s="50"/>
      <c r="C69" s="197" t="s">
        <v>1157</v>
      </c>
      <c r="D69" s="197" t="s">
        <v>1158</v>
      </c>
      <c r="E69" s="17" t="s">
        <v>280</v>
      </c>
      <c r="F69" s="198">
        <v>128.80500000000001</v>
      </c>
      <c r="H69" s="50"/>
    </row>
    <row r="70" spans="2:8" s="1" customFormat="1" ht="16.899999999999999" customHeight="1" x14ac:dyDescent="0.2">
      <c r="B70" s="50"/>
      <c r="C70" s="197" t="s">
        <v>1174</v>
      </c>
      <c r="D70" s="197" t="s">
        <v>1175</v>
      </c>
      <c r="E70" s="17" t="s">
        <v>280</v>
      </c>
      <c r="F70" s="198">
        <v>68.91</v>
      </c>
      <c r="H70" s="50"/>
    </row>
    <row r="71" spans="2:8" s="1" customFormat="1" ht="16.899999999999999" customHeight="1" x14ac:dyDescent="0.2">
      <c r="B71" s="50"/>
      <c r="C71" s="193" t="s">
        <v>117</v>
      </c>
      <c r="D71" s="194" t="s">
        <v>118</v>
      </c>
      <c r="E71" s="195" t="s">
        <v>1</v>
      </c>
      <c r="F71" s="196">
        <v>60.1</v>
      </c>
      <c r="H71" s="50"/>
    </row>
    <row r="72" spans="2:8" s="1" customFormat="1" ht="16.899999999999999" customHeight="1" x14ac:dyDescent="0.2">
      <c r="B72" s="50"/>
      <c r="C72" s="197" t="s">
        <v>117</v>
      </c>
      <c r="D72" s="197" t="s">
        <v>1160</v>
      </c>
      <c r="E72" s="17" t="s">
        <v>1</v>
      </c>
      <c r="F72" s="198">
        <v>60.1</v>
      </c>
      <c r="H72" s="50"/>
    </row>
    <row r="73" spans="2:8" s="1" customFormat="1" ht="16.899999999999999" customHeight="1" x14ac:dyDescent="0.2">
      <c r="B73" s="50"/>
      <c r="C73" s="199" t="s">
        <v>2663</v>
      </c>
      <c r="H73" s="50"/>
    </row>
    <row r="74" spans="2:8" s="1" customFormat="1" ht="22.5" x14ac:dyDescent="0.2">
      <c r="B74" s="50"/>
      <c r="C74" s="197" t="s">
        <v>1157</v>
      </c>
      <c r="D74" s="197" t="s">
        <v>1158</v>
      </c>
      <c r="E74" s="17" t="s">
        <v>280</v>
      </c>
      <c r="F74" s="198">
        <v>128.80500000000001</v>
      </c>
      <c r="H74" s="50"/>
    </row>
    <row r="75" spans="2:8" s="1" customFormat="1" ht="16.899999999999999" customHeight="1" x14ac:dyDescent="0.2">
      <c r="B75" s="50"/>
      <c r="C75" s="197" t="s">
        <v>278</v>
      </c>
      <c r="D75" s="197" t="s">
        <v>279</v>
      </c>
      <c r="E75" s="17" t="s">
        <v>280</v>
      </c>
      <c r="F75" s="198">
        <v>68.91</v>
      </c>
      <c r="H75" s="50"/>
    </row>
    <row r="76" spans="2:8" s="1" customFormat="1" ht="22.5" x14ac:dyDescent="0.2">
      <c r="B76" s="50"/>
      <c r="C76" s="197" t="s">
        <v>309</v>
      </c>
      <c r="D76" s="197" t="s">
        <v>310</v>
      </c>
      <c r="E76" s="17" t="s">
        <v>280</v>
      </c>
      <c r="F76" s="198">
        <v>145.322</v>
      </c>
      <c r="H76" s="50"/>
    </row>
    <row r="77" spans="2:8" s="1" customFormat="1" ht="22.5" x14ac:dyDescent="0.2">
      <c r="B77" s="50"/>
      <c r="C77" s="197" t="s">
        <v>313</v>
      </c>
      <c r="D77" s="197" t="s">
        <v>314</v>
      </c>
      <c r="E77" s="17" t="s">
        <v>280</v>
      </c>
      <c r="F77" s="198">
        <v>2906.44</v>
      </c>
      <c r="H77" s="50"/>
    </row>
    <row r="78" spans="2:8" s="1" customFormat="1" ht="22.5" x14ac:dyDescent="0.2">
      <c r="B78" s="50"/>
      <c r="C78" s="197" t="s">
        <v>317</v>
      </c>
      <c r="D78" s="197" t="s">
        <v>318</v>
      </c>
      <c r="E78" s="17" t="s">
        <v>319</v>
      </c>
      <c r="F78" s="198">
        <v>261.58</v>
      </c>
      <c r="H78" s="50"/>
    </row>
    <row r="79" spans="2:8" s="1" customFormat="1" ht="16.899999999999999" customHeight="1" x14ac:dyDescent="0.2">
      <c r="B79" s="50"/>
      <c r="C79" s="197" t="s">
        <v>1174</v>
      </c>
      <c r="D79" s="197" t="s">
        <v>1175</v>
      </c>
      <c r="E79" s="17" t="s">
        <v>280</v>
      </c>
      <c r="F79" s="198">
        <v>68.91</v>
      </c>
      <c r="H79" s="50"/>
    </row>
    <row r="80" spans="2:8" s="1" customFormat="1" ht="16.899999999999999" customHeight="1" x14ac:dyDescent="0.2">
      <c r="B80" s="50"/>
      <c r="C80" s="193" t="s">
        <v>121</v>
      </c>
      <c r="D80" s="194" t="s">
        <v>122</v>
      </c>
      <c r="E80" s="195" t="s">
        <v>1</v>
      </c>
      <c r="F80" s="196">
        <v>467.2</v>
      </c>
      <c r="H80" s="50"/>
    </row>
    <row r="81" spans="2:8" s="1" customFormat="1" ht="16.899999999999999" customHeight="1" x14ac:dyDescent="0.2">
      <c r="B81" s="50"/>
      <c r="C81" s="197" t="s">
        <v>1</v>
      </c>
      <c r="D81" s="197" t="s">
        <v>662</v>
      </c>
      <c r="E81" s="17" t="s">
        <v>1</v>
      </c>
      <c r="F81" s="198">
        <v>467.2</v>
      </c>
      <c r="H81" s="50"/>
    </row>
    <row r="82" spans="2:8" s="1" customFormat="1" ht="16.899999999999999" customHeight="1" x14ac:dyDescent="0.2">
      <c r="B82" s="50"/>
      <c r="C82" s="197" t="s">
        <v>121</v>
      </c>
      <c r="D82" s="197" t="s">
        <v>663</v>
      </c>
      <c r="E82" s="17" t="s">
        <v>1</v>
      </c>
      <c r="F82" s="198">
        <v>467.2</v>
      </c>
      <c r="H82" s="50"/>
    </row>
    <row r="83" spans="2:8" s="1" customFormat="1" ht="16.899999999999999" customHeight="1" x14ac:dyDescent="0.2">
      <c r="B83" s="50"/>
      <c r="C83" s="199" t="s">
        <v>2663</v>
      </c>
      <c r="H83" s="50"/>
    </row>
    <row r="84" spans="2:8" s="1" customFormat="1" ht="16.899999999999999" customHeight="1" x14ac:dyDescent="0.2">
      <c r="B84" s="50"/>
      <c r="C84" s="197" t="s">
        <v>665</v>
      </c>
      <c r="D84" s="197" t="s">
        <v>666</v>
      </c>
      <c r="E84" s="17" t="s">
        <v>251</v>
      </c>
      <c r="F84" s="198">
        <v>467.2</v>
      </c>
      <c r="H84" s="50"/>
    </row>
    <row r="85" spans="2:8" s="1" customFormat="1" ht="16.899999999999999" customHeight="1" x14ac:dyDescent="0.2">
      <c r="B85" s="50"/>
      <c r="C85" s="197" t="s">
        <v>838</v>
      </c>
      <c r="D85" s="197" t="s">
        <v>839</v>
      </c>
      <c r="E85" s="17" t="s">
        <v>251</v>
      </c>
      <c r="F85" s="198">
        <v>1710.954</v>
      </c>
      <c r="H85" s="50"/>
    </row>
    <row r="86" spans="2:8" s="1" customFormat="1" ht="16.899999999999999" customHeight="1" x14ac:dyDescent="0.2">
      <c r="B86" s="50"/>
      <c r="C86" s="197" t="s">
        <v>1726</v>
      </c>
      <c r="D86" s="197" t="s">
        <v>1727</v>
      </c>
      <c r="E86" s="17" t="s">
        <v>251</v>
      </c>
      <c r="F86" s="198">
        <v>730.84299999999996</v>
      </c>
      <c r="H86" s="50"/>
    </row>
    <row r="87" spans="2:8" s="1" customFormat="1" ht="16.899999999999999" customHeight="1" x14ac:dyDescent="0.2">
      <c r="B87" s="50"/>
      <c r="C87" s="197" t="s">
        <v>1730</v>
      </c>
      <c r="D87" s="197" t="s">
        <v>1731</v>
      </c>
      <c r="E87" s="17" t="s">
        <v>251</v>
      </c>
      <c r="F87" s="198">
        <v>730.84299999999996</v>
      </c>
      <c r="H87" s="50"/>
    </row>
    <row r="88" spans="2:8" s="1" customFormat="1" ht="16.899999999999999" customHeight="1" x14ac:dyDescent="0.2">
      <c r="B88" s="50"/>
      <c r="C88" s="193" t="s">
        <v>125</v>
      </c>
      <c r="D88" s="194" t="s">
        <v>126</v>
      </c>
      <c r="E88" s="195" t="s">
        <v>1</v>
      </c>
      <c r="F88" s="196">
        <v>575.32500000000005</v>
      </c>
      <c r="H88" s="50"/>
    </row>
    <row r="89" spans="2:8" s="1" customFormat="1" ht="16.899999999999999" customHeight="1" x14ac:dyDescent="0.2">
      <c r="B89" s="50"/>
      <c r="C89" s="197" t="s">
        <v>1</v>
      </c>
      <c r="D89" s="197" t="s">
        <v>680</v>
      </c>
      <c r="E89" s="17" t="s">
        <v>1</v>
      </c>
      <c r="F89" s="198">
        <v>190.125</v>
      </c>
      <c r="H89" s="50"/>
    </row>
    <row r="90" spans="2:8" s="1" customFormat="1" ht="16.899999999999999" customHeight="1" x14ac:dyDescent="0.2">
      <c r="B90" s="50"/>
      <c r="C90" s="197" t="s">
        <v>1</v>
      </c>
      <c r="D90" s="197" t="s">
        <v>681</v>
      </c>
      <c r="E90" s="17" t="s">
        <v>1</v>
      </c>
      <c r="F90" s="198">
        <v>366.45</v>
      </c>
      <c r="H90" s="50"/>
    </row>
    <row r="91" spans="2:8" s="1" customFormat="1" ht="16.899999999999999" customHeight="1" x14ac:dyDescent="0.2">
      <c r="B91" s="50"/>
      <c r="C91" s="197" t="s">
        <v>1</v>
      </c>
      <c r="D91" s="197" t="s">
        <v>674</v>
      </c>
      <c r="E91" s="17" t="s">
        <v>1</v>
      </c>
      <c r="F91" s="198">
        <v>18.75</v>
      </c>
      <c r="H91" s="50"/>
    </row>
    <row r="92" spans="2:8" s="1" customFormat="1" ht="16.899999999999999" customHeight="1" x14ac:dyDescent="0.2">
      <c r="B92" s="50"/>
      <c r="C92" s="197" t="s">
        <v>125</v>
      </c>
      <c r="D92" s="197" t="s">
        <v>675</v>
      </c>
      <c r="E92" s="17" t="s">
        <v>1</v>
      </c>
      <c r="F92" s="198">
        <v>575.32500000000005</v>
      </c>
      <c r="H92" s="50"/>
    </row>
    <row r="93" spans="2:8" s="1" customFormat="1" ht="16.899999999999999" customHeight="1" x14ac:dyDescent="0.2">
      <c r="B93" s="50"/>
      <c r="C93" s="199" t="s">
        <v>2663</v>
      </c>
      <c r="H93" s="50"/>
    </row>
    <row r="94" spans="2:8" s="1" customFormat="1" ht="16.899999999999999" customHeight="1" x14ac:dyDescent="0.2">
      <c r="B94" s="50"/>
      <c r="C94" s="197" t="s">
        <v>677</v>
      </c>
      <c r="D94" s="197" t="s">
        <v>678</v>
      </c>
      <c r="E94" s="17" t="s">
        <v>251</v>
      </c>
      <c r="F94" s="198">
        <v>575.32500000000005</v>
      </c>
      <c r="H94" s="50"/>
    </row>
    <row r="95" spans="2:8" s="1" customFormat="1" ht="16.899999999999999" customHeight="1" x14ac:dyDescent="0.2">
      <c r="B95" s="50"/>
      <c r="C95" s="197" t="s">
        <v>838</v>
      </c>
      <c r="D95" s="197" t="s">
        <v>839</v>
      </c>
      <c r="E95" s="17" t="s">
        <v>251</v>
      </c>
      <c r="F95" s="198">
        <v>1710.954</v>
      </c>
      <c r="H95" s="50"/>
    </row>
    <row r="96" spans="2:8" s="1" customFormat="1" ht="16.899999999999999" customHeight="1" x14ac:dyDescent="0.2">
      <c r="B96" s="50"/>
      <c r="C96" s="193" t="s">
        <v>128</v>
      </c>
      <c r="D96" s="194" t="s">
        <v>129</v>
      </c>
      <c r="E96" s="195" t="s">
        <v>1</v>
      </c>
      <c r="F96" s="196">
        <v>263.64299999999997</v>
      </c>
      <c r="H96" s="50"/>
    </row>
    <row r="97" spans="2:8" s="1" customFormat="1" ht="16.899999999999999" customHeight="1" x14ac:dyDescent="0.2">
      <c r="B97" s="50"/>
      <c r="C97" s="197" t="s">
        <v>1</v>
      </c>
      <c r="D97" s="197" t="s">
        <v>672</v>
      </c>
      <c r="E97" s="17" t="s">
        <v>1</v>
      </c>
      <c r="F97" s="198">
        <v>83.655000000000001</v>
      </c>
      <c r="H97" s="50"/>
    </row>
    <row r="98" spans="2:8" s="1" customFormat="1" ht="16.899999999999999" customHeight="1" x14ac:dyDescent="0.2">
      <c r="B98" s="50"/>
      <c r="C98" s="197" t="s">
        <v>1</v>
      </c>
      <c r="D98" s="197" t="s">
        <v>673</v>
      </c>
      <c r="E98" s="17" t="s">
        <v>1</v>
      </c>
      <c r="F98" s="198">
        <v>161.238</v>
      </c>
      <c r="H98" s="50"/>
    </row>
    <row r="99" spans="2:8" s="1" customFormat="1" ht="16.899999999999999" customHeight="1" x14ac:dyDescent="0.2">
      <c r="B99" s="50"/>
      <c r="C99" s="197" t="s">
        <v>1</v>
      </c>
      <c r="D99" s="197" t="s">
        <v>674</v>
      </c>
      <c r="E99" s="17" t="s">
        <v>1</v>
      </c>
      <c r="F99" s="198">
        <v>18.75</v>
      </c>
      <c r="H99" s="50"/>
    </row>
    <row r="100" spans="2:8" s="1" customFormat="1" ht="16.899999999999999" customHeight="1" x14ac:dyDescent="0.2">
      <c r="B100" s="50"/>
      <c r="C100" s="197" t="s">
        <v>128</v>
      </c>
      <c r="D100" s="197" t="s">
        <v>675</v>
      </c>
      <c r="E100" s="17" t="s">
        <v>1</v>
      </c>
      <c r="F100" s="198">
        <v>263.64299999999997</v>
      </c>
      <c r="H100" s="50"/>
    </row>
    <row r="101" spans="2:8" s="1" customFormat="1" ht="16.899999999999999" customHeight="1" x14ac:dyDescent="0.2">
      <c r="B101" s="50"/>
      <c r="C101" s="199" t="s">
        <v>2663</v>
      </c>
      <c r="H101" s="50"/>
    </row>
    <row r="102" spans="2:8" s="1" customFormat="1" ht="16.899999999999999" customHeight="1" x14ac:dyDescent="0.2">
      <c r="B102" s="50"/>
      <c r="C102" s="197" t="s">
        <v>669</v>
      </c>
      <c r="D102" s="197" t="s">
        <v>670</v>
      </c>
      <c r="E102" s="17" t="s">
        <v>251</v>
      </c>
      <c r="F102" s="198">
        <v>263.64299999999997</v>
      </c>
      <c r="H102" s="50"/>
    </row>
    <row r="103" spans="2:8" s="1" customFormat="1" ht="16.899999999999999" customHeight="1" x14ac:dyDescent="0.2">
      <c r="B103" s="50"/>
      <c r="C103" s="197" t="s">
        <v>1726</v>
      </c>
      <c r="D103" s="197" t="s">
        <v>1727</v>
      </c>
      <c r="E103" s="17" t="s">
        <v>251</v>
      </c>
      <c r="F103" s="198">
        <v>730.84299999999996</v>
      </c>
      <c r="H103" s="50"/>
    </row>
    <row r="104" spans="2:8" s="1" customFormat="1" ht="16.899999999999999" customHeight="1" x14ac:dyDescent="0.2">
      <c r="B104" s="50"/>
      <c r="C104" s="197" t="s">
        <v>1730</v>
      </c>
      <c r="D104" s="197" t="s">
        <v>1731</v>
      </c>
      <c r="E104" s="17" t="s">
        <v>251</v>
      </c>
      <c r="F104" s="198">
        <v>730.84299999999996</v>
      </c>
      <c r="H104" s="50"/>
    </row>
    <row r="105" spans="2:8" s="1" customFormat="1" ht="16.899999999999999" customHeight="1" x14ac:dyDescent="0.2">
      <c r="B105" s="50"/>
      <c r="C105" s="193" t="s">
        <v>2665</v>
      </c>
      <c r="D105" s="194" t="s">
        <v>2666</v>
      </c>
      <c r="E105" s="195" t="s">
        <v>1</v>
      </c>
      <c r="F105" s="196">
        <v>0</v>
      </c>
      <c r="H105" s="50"/>
    </row>
    <row r="106" spans="2:8" s="1" customFormat="1" ht="16.899999999999999" customHeight="1" x14ac:dyDescent="0.2">
      <c r="B106" s="50"/>
      <c r="C106" s="197" t="s">
        <v>2665</v>
      </c>
      <c r="D106" s="197" t="s">
        <v>2667</v>
      </c>
      <c r="E106" s="17" t="s">
        <v>1</v>
      </c>
      <c r="F106" s="198">
        <v>0</v>
      </c>
      <c r="H106" s="50"/>
    </row>
    <row r="107" spans="2:8" s="1" customFormat="1" ht="16.899999999999999" customHeight="1" x14ac:dyDescent="0.2">
      <c r="B107" s="50"/>
      <c r="C107" s="193" t="s">
        <v>131</v>
      </c>
      <c r="D107" s="194" t="s">
        <v>132</v>
      </c>
      <c r="E107" s="195" t="s">
        <v>1</v>
      </c>
      <c r="F107" s="196">
        <v>668.42899999999997</v>
      </c>
      <c r="H107" s="50"/>
    </row>
    <row r="108" spans="2:8" s="1" customFormat="1" ht="16.899999999999999" customHeight="1" x14ac:dyDescent="0.2">
      <c r="B108" s="50"/>
      <c r="C108" s="197" t="s">
        <v>1</v>
      </c>
      <c r="D108" s="197" t="s">
        <v>541</v>
      </c>
      <c r="E108" s="17" t="s">
        <v>1</v>
      </c>
      <c r="F108" s="198">
        <v>16.28</v>
      </c>
      <c r="H108" s="50"/>
    </row>
    <row r="109" spans="2:8" s="1" customFormat="1" ht="16.899999999999999" customHeight="1" x14ac:dyDescent="0.2">
      <c r="B109" s="50"/>
      <c r="C109" s="197" t="s">
        <v>1</v>
      </c>
      <c r="D109" s="197" t="s">
        <v>542</v>
      </c>
      <c r="E109" s="17" t="s">
        <v>1</v>
      </c>
      <c r="F109" s="198">
        <v>12.21</v>
      </c>
      <c r="H109" s="50"/>
    </row>
    <row r="110" spans="2:8" s="1" customFormat="1" ht="16.899999999999999" customHeight="1" x14ac:dyDescent="0.2">
      <c r="B110" s="50"/>
      <c r="C110" s="197" t="s">
        <v>1</v>
      </c>
      <c r="D110" s="197" t="s">
        <v>816</v>
      </c>
      <c r="E110" s="17" t="s">
        <v>1</v>
      </c>
      <c r="F110" s="198">
        <v>167.27699999999999</v>
      </c>
      <c r="H110" s="50"/>
    </row>
    <row r="111" spans="2:8" s="1" customFormat="1" ht="16.899999999999999" customHeight="1" x14ac:dyDescent="0.2">
      <c r="B111" s="50"/>
      <c r="C111" s="197" t="s">
        <v>1</v>
      </c>
      <c r="D111" s="197" t="s">
        <v>703</v>
      </c>
      <c r="E111" s="17" t="s">
        <v>1</v>
      </c>
      <c r="F111" s="198">
        <v>-11.6</v>
      </c>
      <c r="H111" s="50"/>
    </row>
    <row r="112" spans="2:8" s="1" customFormat="1" ht="16.899999999999999" customHeight="1" x14ac:dyDescent="0.2">
      <c r="B112" s="50"/>
      <c r="C112" s="197" t="s">
        <v>1</v>
      </c>
      <c r="D112" s="197" t="s">
        <v>543</v>
      </c>
      <c r="E112" s="17" t="s">
        <v>1</v>
      </c>
      <c r="F112" s="198">
        <v>7.3079999999999998</v>
      </c>
      <c r="H112" s="50"/>
    </row>
    <row r="113" spans="2:8" s="1" customFormat="1" ht="16.899999999999999" customHeight="1" x14ac:dyDescent="0.2">
      <c r="B113" s="50"/>
      <c r="C113" s="197" t="s">
        <v>1</v>
      </c>
      <c r="D113" s="197" t="s">
        <v>544</v>
      </c>
      <c r="E113" s="17" t="s">
        <v>1</v>
      </c>
      <c r="F113" s="198">
        <v>5.4809999999999999</v>
      </c>
      <c r="H113" s="50"/>
    </row>
    <row r="114" spans="2:8" s="1" customFormat="1" ht="16.899999999999999" customHeight="1" x14ac:dyDescent="0.2">
      <c r="B114" s="50"/>
      <c r="C114" s="197" t="s">
        <v>1</v>
      </c>
      <c r="D114" s="197" t="s">
        <v>817</v>
      </c>
      <c r="E114" s="17" t="s">
        <v>1</v>
      </c>
      <c r="F114" s="198">
        <v>117.111</v>
      </c>
      <c r="H114" s="50"/>
    </row>
    <row r="115" spans="2:8" s="1" customFormat="1" ht="16.899999999999999" customHeight="1" x14ac:dyDescent="0.2">
      <c r="B115" s="50"/>
      <c r="C115" s="197" t="s">
        <v>1</v>
      </c>
      <c r="D115" s="197" t="s">
        <v>705</v>
      </c>
      <c r="E115" s="17" t="s">
        <v>1</v>
      </c>
      <c r="F115" s="198">
        <v>-5.8</v>
      </c>
      <c r="H115" s="50"/>
    </row>
    <row r="116" spans="2:8" s="1" customFormat="1" ht="16.899999999999999" customHeight="1" x14ac:dyDescent="0.2">
      <c r="B116" s="50"/>
      <c r="C116" s="197" t="s">
        <v>1</v>
      </c>
      <c r="D116" s="197" t="s">
        <v>706</v>
      </c>
      <c r="E116" s="17" t="s">
        <v>1</v>
      </c>
      <c r="F116" s="198">
        <v>-2.5539999999999998</v>
      </c>
      <c r="H116" s="50"/>
    </row>
    <row r="117" spans="2:8" s="1" customFormat="1" ht="16.899999999999999" customHeight="1" x14ac:dyDescent="0.2">
      <c r="B117" s="50"/>
      <c r="C117" s="197" t="s">
        <v>1</v>
      </c>
      <c r="D117" s="197" t="s">
        <v>546</v>
      </c>
      <c r="E117" s="17" t="s">
        <v>1</v>
      </c>
      <c r="F117" s="198">
        <v>4.1399999999999997</v>
      </c>
      <c r="H117" s="50"/>
    </row>
    <row r="118" spans="2:8" s="1" customFormat="1" ht="16.899999999999999" customHeight="1" x14ac:dyDescent="0.2">
      <c r="B118" s="50"/>
      <c r="C118" s="197" t="s">
        <v>1</v>
      </c>
      <c r="D118" s="197" t="s">
        <v>547</v>
      </c>
      <c r="E118" s="17" t="s">
        <v>1</v>
      </c>
      <c r="F118" s="198">
        <v>3.105</v>
      </c>
      <c r="H118" s="50"/>
    </row>
    <row r="119" spans="2:8" s="1" customFormat="1" ht="16.899999999999999" customHeight="1" x14ac:dyDescent="0.2">
      <c r="B119" s="50"/>
      <c r="C119" s="197" t="s">
        <v>1</v>
      </c>
      <c r="D119" s="197" t="s">
        <v>818</v>
      </c>
      <c r="E119" s="17" t="s">
        <v>1</v>
      </c>
      <c r="F119" s="198">
        <v>76.694000000000003</v>
      </c>
      <c r="H119" s="50"/>
    </row>
    <row r="120" spans="2:8" s="1" customFormat="1" ht="16.899999999999999" customHeight="1" x14ac:dyDescent="0.2">
      <c r="B120" s="50"/>
      <c r="C120" s="197" t="s">
        <v>1</v>
      </c>
      <c r="D120" s="197" t="s">
        <v>708</v>
      </c>
      <c r="E120" s="17" t="s">
        <v>1</v>
      </c>
      <c r="F120" s="198">
        <v>-2.9</v>
      </c>
      <c r="H120" s="50"/>
    </row>
    <row r="121" spans="2:8" s="1" customFormat="1" ht="16.899999999999999" customHeight="1" x14ac:dyDescent="0.2">
      <c r="B121" s="50"/>
      <c r="C121" s="197" t="s">
        <v>1</v>
      </c>
      <c r="D121" s="197" t="s">
        <v>709</v>
      </c>
      <c r="E121" s="17" t="s">
        <v>1</v>
      </c>
      <c r="F121" s="198">
        <v>-2.625</v>
      </c>
      <c r="H121" s="50"/>
    </row>
    <row r="122" spans="2:8" s="1" customFormat="1" ht="16.899999999999999" customHeight="1" x14ac:dyDescent="0.2">
      <c r="B122" s="50"/>
      <c r="C122" s="197" t="s">
        <v>1</v>
      </c>
      <c r="D122" s="197" t="s">
        <v>710</v>
      </c>
      <c r="E122" s="17" t="s">
        <v>1</v>
      </c>
      <c r="F122" s="198">
        <v>-0.63</v>
      </c>
      <c r="H122" s="50"/>
    </row>
    <row r="123" spans="2:8" s="1" customFormat="1" ht="16.899999999999999" customHeight="1" x14ac:dyDescent="0.2">
      <c r="B123" s="50"/>
      <c r="C123" s="197" t="s">
        <v>1</v>
      </c>
      <c r="D123" s="197" t="s">
        <v>549</v>
      </c>
      <c r="E123" s="17" t="s">
        <v>1</v>
      </c>
      <c r="F123" s="198">
        <v>7.2839999999999998</v>
      </c>
      <c r="H123" s="50"/>
    </row>
    <row r="124" spans="2:8" s="1" customFormat="1" ht="16.899999999999999" customHeight="1" x14ac:dyDescent="0.2">
      <c r="B124" s="50"/>
      <c r="C124" s="197" t="s">
        <v>1</v>
      </c>
      <c r="D124" s="197" t="s">
        <v>550</v>
      </c>
      <c r="E124" s="17" t="s">
        <v>1</v>
      </c>
      <c r="F124" s="198">
        <v>5.4630000000000001</v>
      </c>
      <c r="H124" s="50"/>
    </row>
    <row r="125" spans="2:8" s="1" customFormat="1" ht="16.899999999999999" customHeight="1" x14ac:dyDescent="0.2">
      <c r="B125" s="50"/>
      <c r="C125" s="197" t="s">
        <v>1</v>
      </c>
      <c r="D125" s="197" t="s">
        <v>819</v>
      </c>
      <c r="E125" s="17" t="s">
        <v>1</v>
      </c>
      <c r="F125" s="198">
        <v>116.726</v>
      </c>
      <c r="H125" s="50"/>
    </row>
    <row r="126" spans="2:8" s="1" customFormat="1" ht="16.899999999999999" customHeight="1" x14ac:dyDescent="0.2">
      <c r="B126" s="50"/>
      <c r="C126" s="197" t="s">
        <v>1</v>
      </c>
      <c r="D126" s="197" t="s">
        <v>712</v>
      </c>
      <c r="E126" s="17" t="s">
        <v>1</v>
      </c>
      <c r="F126" s="198">
        <v>1.3</v>
      </c>
      <c r="H126" s="50"/>
    </row>
    <row r="127" spans="2:8" s="1" customFormat="1" ht="16.899999999999999" customHeight="1" x14ac:dyDescent="0.2">
      <c r="B127" s="50"/>
      <c r="C127" s="197" t="s">
        <v>1</v>
      </c>
      <c r="D127" s="197" t="s">
        <v>713</v>
      </c>
      <c r="E127" s="17" t="s">
        <v>1</v>
      </c>
      <c r="F127" s="198">
        <v>-10.8</v>
      </c>
      <c r="H127" s="50"/>
    </row>
    <row r="128" spans="2:8" s="1" customFormat="1" ht="16.899999999999999" customHeight="1" x14ac:dyDescent="0.2">
      <c r="B128" s="50"/>
      <c r="C128" s="197" t="s">
        <v>1</v>
      </c>
      <c r="D128" s="197" t="s">
        <v>714</v>
      </c>
      <c r="E128" s="17" t="s">
        <v>1</v>
      </c>
      <c r="F128" s="198">
        <v>-4</v>
      </c>
      <c r="H128" s="50"/>
    </row>
    <row r="129" spans="2:8" s="1" customFormat="1" ht="16.899999999999999" customHeight="1" x14ac:dyDescent="0.2">
      <c r="B129" s="50"/>
      <c r="C129" s="197" t="s">
        <v>1</v>
      </c>
      <c r="D129" s="197" t="s">
        <v>551</v>
      </c>
      <c r="E129" s="17" t="s">
        <v>1</v>
      </c>
      <c r="F129" s="198">
        <v>16.295999999999999</v>
      </c>
      <c r="H129" s="50"/>
    </row>
    <row r="130" spans="2:8" s="1" customFormat="1" ht="16.899999999999999" customHeight="1" x14ac:dyDescent="0.2">
      <c r="B130" s="50"/>
      <c r="C130" s="197" t="s">
        <v>1</v>
      </c>
      <c r="D130" s="197" t="s">
        <v>552</v>
      </c>
      <c r="E130" s="17" t="s">
        <v>1</v>
      </c>
      <c r="F130" s="198">
        <v>12.222</v>
      </c>
      <c r="H130" s="50"/>
    </row>
    <row r="131" spans="2:8" s="1" customFormat="1" ht="16.899999999999999" customHeight="1" x14ac:dyDescent="0.2">
      <c r="B131" s="50"/>
      <c r="C131" s="197" t="s">
        <v>1</v>
      </c>
      <c r="D131" s="197" t="s">
        <v>821</v>
      </c>
      <c r="E131" s="17" t="s">
        <v>1</v>
      </c>
      <c r="F131" s="198">
        <v>167.441</v>
      </c>
      <c r="H131" s="50"/>
    </row>
    <row r="132" spans="2:8" s="1" customFormat="1" ht="16.899999999999999" customHeight="1" x14ac:dyDescent="0.2">
      <c r="B132" s="50"/>
      <c r="C132" s="197" t="s">
        <v>1</v>
      </c>
      <c r="D132" s="197" t="s">
        <v>716</v>
      </c>
      <c r="E132" s="17" t="s">
        <v>1</v>
      </c>
      <c r="F132" s="198">
        <v>-27</v>
      </c>
      <c r="H132" s="50"/>
    </row>
    <row r="133" spans="2:8" s="1" customFormat="1" ht="16.899999999999999" customHeight="1" x14ac:dyDescent="0.2">
      <c r="B133" s="50"/>
      <c r="C133" s="197" t="s">
        <v>131</v>
      </c>
      <c r="D133" s="197" t="s">
        <v>555</v>
      </c>
      <c r="E133" s="17" t="s">
        <v>1</v>
      </c>
      <c r="F133" s="198">
        <v>668.42899999999997</v>
      </c>
      <c r="H133" s="50"/>
    </row>
    <row r="134" spans="2:8" s="1" customFormat="1" ht="16.899999999999999" customHeight="1" x14ac:dyDescent="0.2">
      <c r="B134" s="50"/>
      <c r="C134" s="199" t="s">
        <v>2663</v>
      </c>
      <c r="H134" s="50"/>
    </row>
    <row r="135" spans="2:8" s="1" customFormat="1" ht="16.899999999999999" customHeight="1" x14ac:dyDescent="0.2">
      <c r="B135" s="50"/>
      <c r="C135" s="197" t="s">
        <v>838</v>
      </c>
      <c r="D135" s="197" t="s">
        <v>839</v>
      </c>
      <c r="E135" s="17" t="s">
        <v>251</v>
      </c>
      <c r="F135" s="198">
        <v>1710.954</v>
      </c>
      <c r="H135" s="50"/>
    </row>
    <row r="136" spans="2:8" s="1" customFormat="1" ht="16.899999999999999" customHeight="1" x14ac:dyDescent="0.2">
      <c r="B136" s="50"/>
      <c r="C136" s="193" t="s">
        <v>822</v>
      </c>
      <c r="D136" s="194" t="s">
        <v>2668</v>
      </c>
      <c r="E136" s="195" t="s">
        <v>1</v>
      </c>
      <c r="F136" s="196">
        <v>578.64</v>
      </c>
      <c r="H136" s="50"/>
    </row>
    <row r="137" spans="2:8" s="1" customFormat="1" ht="16.899999999999999" customHeight="1" x14ac:dyDescent="0.2">
      <c r="B137" s="50"/>
      <c r="C137" s="197" t="s">
        <v>1</v>
      </c>
      <c r="D137" s="197" t="s">
        <v>816</v>
      </c>
      <c r="E137" s="17" t="s">
        <v>1</v>
      </c>
      <c r="F137" s="198">
        <v>167.27699999999999</v>
      </c>
      <c r="H137" s="50"/>
    </row>
    <row r="138" spans="2:8" s="1" customFormat="1" ht="16.899999999999999" customHeight="1" x14ac:dyDescent="0.2">
      <c r="B138" s="50"/>
      <c r="C138" s="197" t="s">
        <v>1</v>
      </c>
      <c r="D138" s="197" t="s">
        <v>703</v>
      </c>
      <c r="E138" s="17" t="s">
        <v>1</v>
      </c>
      <c r="F138" s="198">
        <v>-11.6</v>
      </c>
      <c r="H138" s="50"/>
    </row>
    <row r="139" spans="2:8" s="1" customFormat="1" ht="16.899999999999999" customHeight="1" x14ac:dyDescent="0.2">
      <c r="B139" s="50"/>
      <c r="C139" s="197" t="s">
        <v>1</v>
      </c>
      <c r="D139" s="197" t="s">
        <v>817</v>
      </c>
      <c r="E139" s="17" t="s">
        <v>1</v>
      </c>
      <c r="F139" s="198">
        <v>117.111</v>
      </c>
      <c r="H139" s="50"/>
    </row>
    <row r="140" spans="2:8" s="1" customFormat="1" ht="16.899999999999999" customHeight="1" x14ac:dyDescent="0.2">
      <c r="B140" s="50"/>
      <c r="C140" s="197" t="s">
        <v>1</v>
      </c>
      <c r="D140" s="197" t="s">
        <v>705</v>
      </c>
      <c r="E140" s="17" t="s">
        <v>1</v>
      </c>
      <c r="F140" s="198">
        <v>-5.8</v>
      </c>
      <c r="H140" s="50"/>
    </row>
    <row r="141" spans="2:8" s="1" customFormat="1" ht="16.899999999999999" customHeight="1" x14ac:dyDescent="0.2">
      <c r="B141" s="50"/>
      <c r="C141" s="197" t="s">
        <v>1</v>
      </c>
      <c r="D141" s="197" t="s">
        <v>706</v>
      </c>
      <c r="E141" s="17" t="s">
        <v>1</v>
      </c>
      <c r="F141" s="198">
        <v>-2.5539999999999998</v>
      </c>
      <c r="H141" s="50"/>
    </row>
    <row r="142" spans="2:8" s="1" customFormat="1" ht="16.899999999999999" customHeight="1" x14ac:dyDescent="0.2">
      <c r="B142" s="50"/>
      <c r="C142" s="197" t="s">
        <v>1</v>
      </c>
      <c r="D142" s="197" t="s">
        <v>818</v>
      </c>
      <c r="E142" s="17" t="s">
        <v>1</v>
      </c>
      <c r="F142" s="198">
        <v>76.694000000000003</v>
      </c>
      <c r="H142" s="50"/>
    </row>
    <row r="143" spans="2:8" s="1" customFormat="1" ht="16.899999999999999" customHeight="1" x14ac:dyDescent="0.2">
      <c r="B143" s="50"/>
      <c r="C143" s="197" t="s">
        <v>1</v>
      </c>
      <c r="D143" s="197" t="s">
        <v>708</v>
      </c>
      <c r="E143" s="17" t="s">
        <v>1</v>
      </c>
      <c r="F143" s="198">
        <v>-2.9</v>
      </c>
      <c r="H143" s="50"/>
    </row>
    <row r="144" spans="2:8" s="1" customFormat="1" ht="16.899999999999999" customHeight="1" x14ac:dyDescent="0.2">
      <c r="B144" s="50"/>
      <c r="C144" s="197" t="s">
        <v>1</v>
      </c>
      <c r="D144" s="197" t="s">
        <v>709</v>
      </c>
      <c r="E144" s="17" t="s">
        <v>1</v>
      </c>
      <c r="F144" s="198">
        <v>-2.625</v>
      </c>
      <c r="H144" s="50"/>
    </row>
    <row r="145" spans="2:8" s="1" customFormat="1" ht="16.899999999999999" customHeight="1" x14ac:dyDescent="0.2">
      <c r="B145" s="50"/>
      <c r="C145" s="197" t="s">
        <v>1</v>
      </c>
      <c r="D145" s="197" t="s">
        <v>710</v>
      </c>
      <c r="E145" s="17" t="s">
        <v>1</v>
      </c>
      <c r="F145" s="198">
        <v>-0.63</v>
      </c>
      <c r="H145" s="50"/>
    </row>
    <row r="146" spans="2:8" s="1" customFormat="1" ht="16.899999999999999" customHeight="1" x14ac:dyDescent="0.2">
      <c r="B146" s="50"/>
      <c r="C146" s="197" t="s">
        <v>1</v>
      </c>
      <c r="D146" s="197" t="s">
        <v>819</v>
      </c>
      <c r="E146" s="17" t="s">
        <v>1</v>
      </c>
      <c r="F146" s="198">
        <v>116.726</v>
      </c>
      <c r="H146" s="50"/>
    </row>
    <row r="147" spans="2:8" s="1" customFormat="1" ht="16.899999999999999" customHeight="1" x14ac:dyDescent="0.2">
      <c r="B147" s="50"/>
      <c r="C147" s="197" t="s">
        <v>1</v>
      </c>
      <c r="D147" s="197" t="s">
        <v>820</v>
      </c>
      <c r="E147" s="17" t="s">
        <v>1</v>
      </c>
      <c r="F147" s="198">
        <v>1.3</v>
      </c>
      <c r="H147" s="50"/>
    </row>
    <row r="148" spans="2:8" s="1" customFormat="1" ht="16.899999999999999" customHeight="1" x14ac:dyDescent="0.2">
      <c r="B148" s="50"/>
      <c r="C148" s="197" t="s">
        <v>1</v>
      </c>
      <c r="D148" s="197" t="s">
        <v>713</v>
      </c>
      <c r="E148" s="17" t="s">
        <v>1</v>
      </c>
      <c r="F148" s="198">
        <v>-10.8</v>
      </c>
      <c r="H148" s="50"/>
    </row>
    <row r="149" spans="2:8" s="1" customFormat="1" ht="16.899999999999999" customHeight="1" x14ac:dyDescent="0.2">
      <c r="B149" s="50"/>
      <c r="C149" s="197" t="s">
        <v>1</v>
      </c>
      <c r="D149" s="197" t="s">
        <v>714</v>
      </c>
      <c r="E149" s="17" t="s">
        <v>1</v>
      </c>
      <c r="F149" s="198">
        <v>-4</v>
      </c>
      <c r="H149" s="50"/>
    </row>
    <row r="150" spans="2:8" s="1" customFormat="1" ht="16.899999999999999" customHeight="1" x14ac:dyDescent="0.2">
      <c r="B150" s="50"/>
      <c r="C150" s="197" t="s">
        <v>1</v>
      </c>
      <c r="D150" s="197" t="s">
        <v>821</v>
      </c>
      <c r="E150" s="17" t="s">
        <v>1</v>
      </c>
      <c r="F150" s="198">
        <v>167.441</v>
      </c>
      <c r="H150" s="50"/>
    </row>
    <row r="151" spans="2:8" s="1" customFormat="1" ht="16.899999999999999" customHeight="1" x14ac:dyDescent="0.2">
      <c r="B151" s="50"/>
      <c r="C151" s="197" t="s">
        <v>1</v>
      </c>
      <c r="D151" s="197" t="s">
        <v>716</v>
      </c>
      <c r="E151" s="17" t="s">
        <v>1</v>
      </c>
      <c r="F151" s="198">
        <v>-27</v>
      </c>
      <c r="H151" s="50"/>
    </row>
    <row r="152" spans="2:8" s="1" customFormat="1" ht="16.899999999999999" customHeight="1" x14ac:dyDescent="0.2">
      <c r="B152" s="50"/>
      <c r="C152" s="197" t="s">
        <v>822</v>
      </c>
      <c r="D152" s="197" t="s">
        <v>555</v>
      </c>
      <c r="E152" s="17" t="s">
        <v>1</v>
      </c>
      <c r="F152" s="198">
        <v>578.64</v>
      </c>
      <c r="H152" s="50"/>
    </row>
    <row r="153" spans="2:8" s="1" customFormat="1" ht="16.899999999999999" customHeight="1" x14ac:dyDescent="0.2">
      <c r="B153" s="50"/>
      <c r="C153" s="193" t="s">
        <v>554</v>
      </c>
      <c r="D153" s="194" t="s">
        <v>2669</v>
      </c>
      <c r="E153" s="195" t="s">
        <v>1</v>
      </c>
      <c r="F153" s="196">
        <v>89.789000000000001</v>
      </c>
      <c r="H153" s="50"/>
    </row>
    <row r="154" spans="2:8" s="1" customFormat="1" ht="16.899999999999999" customHeight="1" x14ac:dyDescent="0.2">
      <c r="B154" s="50"/>
      <c r="C154" s="197" t="s">
        <v>1</v>
      </c>
      <c r="D154" s="197" t="s">
        <v>541</v>
      </c>
      <c r="E154" s="17" t="s">
        <v>1</v>
      </c>
      <c r="F154" s="198">
        <v>16.28</v>
      </c>
      <c r="H154" s="50"/>
    </row>
    <row r="155" spans="2:8" s="1" customFormat="1" ht="16.899999999999999" customHeight="1" x14ac:dyDescent="0.2">
      <c r="B155" s="50"/>
      <c r="C155" s="197" t="s">
        <v>1</v>
      </c>
      <c r="D155" s="197" t="s">
        <v>542</v>
      </c>
      <c r="E155" s="17" t="s">
        <v>1</v>
      </c>
      <c r="F155" s="198">
        <v>12.21</v>
      </c>
      <c r="H155" s="50"/>
    </row>
    <row r="156" spans="2:8" s="1" customFormat="1" ht="16.899999999999999" customHeight="1" x14ac:dyDescent="0.2">
      <c r="B156" s="50"/>
      <c r="C156" s="197" t="s">
        <v>1</v>
      </c>
      <c r="D156" s="197" t="s">
        <v>543</v>
      </c>
      <c r="E156" s="17" t="s">
        <v>1</v>
      </c>
      <c r="F156" s="198">
        <v>7.3079999999999998</v>
      </c>
      <c r="H156" s="50"/>
    </row>
    <row r="157" spans="2:8" s="1" customFormat="1" ht="16.899999999999999" customHeight="1" x14ac:dyDescent="0.2">
      <c r="B157" s="50"/>
      <c r="C157" s="197" t="s">
        <v>1</v>
      </c>
      <c r="D157" s="197" t="s">
        <v>544</v>
      </c>
      <c r="E157" s="17" t="s">
        <v>1</v>
      </c>
      <c r="F157" s="198">
        <v>5.4809999999999999</v>
      </c>
      <c r="H157" s="50"/>
    </row>
    <row r="158" spans="2:8" s="1" customFormat="1" ht="16.899999999999999" customHeight="1" x14ac:dyDescent="0.2">
      <c r="B158" s="50"/>
      <c r="C158" s="197" t="s">
        <v>1</v>
      </c>
      <c r="D158" s="197" t="s">
        <v>546</v>
      </c>
      <c r="E158" s="17" t="s">
        <v>1</v>
      </c>
      <c r="F158" s="198">
        <v>4.1399999999999997</v>
      </c>
      <c r="H158" s="50"/>
    </row>
    <row r="159" spans="2:8" s="1" customFormat="1" ht="16.899999999999999" customHeight="1" x14ac:dyDescent="0.2">
      <c r="B159" s="50"/>
      <c r="C159" s="197" t="s">
        <v>1</v>
      </c>
      <c r="D159" s="197" t="s">
        <v>547</v>
      </c>
      <c r="E159" s="17" t="s">
        <v>1</v>
      </c>
      <c r="F159" s="198">
        <v>3.105</v>
      </c>
      <c r="H159" s="50"/>
    </row>
    <row r="160" spans="2:8" s="1" customFormat="1" ht="16.899999999999999" customHeight="1" x14ac:dyDescent="0.2">
      <c r="B160" s="50"/>
      <c r="C160" s="197" t="s">
        <v>1</v>
      </c>
      <c r="D160" s="197" t="s">
        <v>549</v>
      </c>
      <c r="E160" s="17" t="s">
        <v>1</v>
      </c>
      <c r="F160" s="198">
        <v>7.2839999999999998</v>
      </c>
      <c r="H160" s="50"/>
    </row>
    <row r="161" spans="2:8" s="1" customFormat="1" ht="16.899999999999999" customHeight="1" x14ac:dyDescent="0.2">
      <c r="B161" s="50"/>
      <c r="C161" s="197" t="s">
        <v>1</v>
      </c>
      <c r="D161" s="197" t="s">
        <v>550</v>
      </c>
      <c r="E161" s="17" t="s">
        <v>1</v>
      </c>
      <c r="F161" s="198">
        <v>5.4630000000000001</v>
      </c>
      <c r="H161" s="50"/>
    </row>
    <row r="162" spans="2:8" s="1" customFormat="1" ht="16.899999999999999" customHeight="1" x14ac:dyDescent="0.2">
      <c r="B162" s="50"/>
      <c r="C162" s="197" t="s">
        <v>1</v>
      </c>
      <c r="D162" s="197" t="s">
        <v>551</v>
      </c>
      <c r="E162" s="17" t="s">
        <v>1</v>
      </c>
      <c r="F162" s="198">
        <v>16.295999999999999</v>
      </c>
      <c r="H162" s="50"/>
    </row>
    <row r="163" spans="2:8" s="1" customFormat="1" ht="16.899999999999999" customHeight="1" x14ac:dyDescent="0.2">
      <c r="B163" s="50"/>
      <c r="C163" s="197" t="s">
        <v>1</v>
      </c>
      <c r="D163" s="197" t="s">
        <v>552</v>
      </c>
      <c r="E163" s="17" t="s">
        <v>1</v>
      </c>
      <c r="F163" s="198">
        <v>12.222</v>
      </c>
      <c r="H163" s="50"/>
    </row>
    <row r="164" spans="2:8" s="1" customFormat="1" ht="16.899999999999999" customHeight="1" x14ac:dyDescent="0.2">
      <c r="B164" s="50"/>
      <c r="C164" s="197" t="s">
        <v>554</v>
      </c>
      <c r="D164" s="197" t="s">
        <v>555</v>
      </c>
      <c r="E164" s="17" t="s">
        <v>1</v>
      </c>
      <c r="F164" s="198">
        <v>89.789000000000001</v>
      </c>
      <c r="H164" s="50"/>
    </row>
    <row r="165" spans="2:8" s="1" customFormat="1" ht="16.899999999999999" customHeight="1" x14ac:dyDescent="0.2">
      <c r="B165" s="50"/>
      <c r="C165" s="193" t="s">
        <v>134</v>
      </c>
      <c r="D165" s="194" t="s">
        <v>135</v>
      </c>
      <c r="E165" s="195" t="s">
        <v>1</v>
      </c>
      <c r="F165" s="196">
        <v>51.5</v>
      </c>
      <c r="H165" s="50"/>
    </row>
    <row r="166" spans="2:8" s="1" customFormat="1" ht="16.899999999999999" customHeight="1" x14ac:dyDescent="0.2">
      <c r="B166" s="50"/>
      <c r="C166" s="197" t="s">
        <v>1</v>
      </c>
      <c r="D166" s="197" t="s">
        <v>740</v>
      </c>
      <c r="E166" s="17" t="s">
        <v>1</v>
      </c>
      <c r="F166" s="198">
        <v>16.327999999999999</v>
      </c>
      <c r="H166" s="50"/>
    </row>
    <row r="167" spans="2:8" s="1" customFormat="1" ht="16.899999999999999" customHeight="1" x14ac:dyDescent="0.2">
      <c r="B167" s="50"/>
      <c r="C167" s="197" t="s">
        <v>1</v>
      </c>
      <c r="D167" s="197" t="s">
        <v>741</v>
      </c>
      <c r="E167" s="17" t="s">
        <v>1</v>
      </c>
      <c r="F167" s="198">
        <v>7.3559999999999999</v>
      </c>
      <c r="H167" s="50"/>
    </row>
    <row r="168" spans="2:8" s="1" customFormat="1" ht="16.899999999999999" customHeight="1" x14ac:dyDescent="0.2">
      <c r="B168" s="50"/>
      <c r="C168" s="197" t="s">
        <v>1</v>
      </c>
      <c r="D168" s="197" t="s">
        <v>546</v>
      </c>
      <c r="E168" s="17" t="s">
        <v>1</v>
      </c>
      <c r="F168" s="198">
        <v>4.1399999999999997</v>
      </c>
      <c r="H168" s="50"/>
    </row>
    <row r="169" spans="2:8" s="1" customFormat="1" ht="16.899999999999999" customHeight="1" x14ac:dyDescent="0.2">
      <c r="B169" s="50"/>
      <c r="C169" s="197" t="s">
        <v>1</v>
      </c>
      <c r="D169" s="197" t="s">
        <v>742</v>
      </c>
      <c r="E169" s="17" t="s">
        <v>1</v>
      </c>
      <c r="F169" s="198">
        <v>7.3319999999999999</v>
      </c>
      <c r="H169" s="50"/>
    </row>
    <row r="170" spans="2:8" s="1" customFormat="1" ht="16.899999999999999" customHeight="1" x14ac:dyDescent="0.2">
      <c r="B170" s="50"/>
      <c r="C170" s="197" t="s">
        <v>1</v>
      </c>
      <c r="D170" s="197" t="s">
        <v>743</v>
      </c>
      <c r="E170" s="17" t="s">
        <v>1</v>
      </c>
      <c r="F170" s="198">
        <v>16.344000000000001</v>
      </c>
      <c r="H170" s="50"/>
    </row>
    <row r="171" spans="2:8" s="1" customFormat="1" ht="16.899999999999999" customHeight="1" x14ac:dyDescent="0.2">
      <c r="B171" s="50"/>
      <c r="C171" s="197" t="s">
        <v>134</v>
      </c>
      <c r="D171" s="197" t="s">
        <v>744</v>
      </c>
      <c r="E171" s="17" t="s">
        <v>1</v>
      </c>
      <c r="F171" s="198">
        <v>51.5</v>
      </c>
      <c r="H171" s="50"/>
    </row>
    <row r="172" spans="2:8" s="1" customFormat="1" ht="16.899999999999999" customHeight="1" x14ac:dyDescent="0.2">
      <c r="B172" s="50"/>
      <c r="C172" s="199" t="s">
        <v>2663</v>
      </c>
      <c r="H172" s="50"/>
    </row>
    <row r="173" spans="2:8" s="1" customFormat="1" ht="22.5" x14ac:dyDescent="0.2">
      <c r="B173" s="50"/>
      <c r="C173" s="197" t="s">
        <v>737</v>
      </c>
      <c r="D173" s="197" t="s">
        <v>738</v>
      </c>
      <c r="E173" s="17" t="s">
        <v>251</v>
      </c>
      <c r="F173" s="198">
        <v>115.875</v>
      </c>
      <c r="H173" s="50"/>
    </row>
    <row r="174" spans="2:8" s="1" customFormat="1" ht="16.899999999999999" customHeight="1" x14ac:dyDescent="0.2">
      <c r="B174" s="50"/>
      <c r="C174" s="197" t="s">
        <v>1348</v>
      </c>
      <c r="D174" s="197" t="s">
        <v>1349</v>
      </c>
      <c r="E174" s="17" t="s">
        <v>251</v>
      </c>
      <c r="F174" s="198">
        <v>51.5</v>
      </c>
      <c r="H174" s="50"/>
    </row>
    <row r="175" spans="2:8" s="1" customFormat="1" ht="16.899999999999999" customHeight="1" x14ac:dyDescent="0.2">
      <c r="B175" s="50"/>
      <c r="C175" s="197" t="s">
        <v>752</v>
      </c>
      <c r="D175" s="197" t="s">
        <v>753</v>
      </c>
      <c r="E175" s="17" t="s">
        <v>251</v>
      </c>
      <c r="F175" s="198">
        <v>121.669</v>
      </c>
      <c r="H175" s="50"/>
    </row>
    <row r="176" spans="2:8" s="1" customFormat="1" ht="16.899999999999999" customHeight="1" x14ac:dyDescent="0.2">
      <c r="B176" s="50"/>
      <c r="C176" s="193" t="s">
        <v>137</v>
      </c>
      <c r="D176" s="194" t="s">
        <v>138</v>
      </c>
      <c r="E176" s="195" t="s">
        <v>1</v>
      </c>
      <c r="F176" s="196">
        <v>64.375</v>
      </c>
      <c r="H176" s="50"/>
    </row>
    <row r="177" spans="2:8" s="1" customFormat="1" ht="16.899999999999999" customHeight="1" x14ac:dyDescent="0.2">
      <c r="B177" s="50"/>
      <c r="C177" s="197" t="s">
        <v>1</v>
      </c>
      <c r="D177" s="197" t="s">
        <v>745</v>
      </c>
      <c r="E177" s="17" t="s">
        <v>1</v>
      </c>
      <c r="F177" s="198">
        <v>20.41</v>
      </c>
      <c r="H177" s="50"/>
    </row>
    <row r="178" spans="2:8" s="1" customFormat="1" ht="16.899999999999999" customHeight="1" x14ac:dyDescent="0.2">
      <c r="B178" s="50"/>
      <c r="C178" s="197" t="s">
        <v>1</v>
      </c>
      <c r="D178" s="197" t="s">
        <v>746</v>
      </c>
      <c r="E178" s="17" t="s">
        <v>1</v>
      </c>
      <c r="F178" s="198">
        <v>9.1950000000000003</v>
      </c>
      <c r="H178" s="50"/>
    </row>
    <row r="179" spans="2:8" s="1" customFormat="1" ht="16.899999999999999" customHeight="1" x14ac:dyDescent="0.2">
      <c r="B179" s="50"/>
      <c r="C179" s="197" t="s">
        <v>1</v>
      </c>
      <c r="D179" s="197" t="s">
        <v>747</v>
      </c>
      <c r="E179" s="17" t="s">
        <v>1</v>
      </c>
      <c r="F179" s="198">
        <v>5.1749999999999998</v>
      </c>
      <c r="H179" s="50"/>
    </row>
    <row r="180" spans="2:8" s="1" customFormat="1" ht="16.899999999999999" customHeight="1" x14ac:dyDescent="0.2">
      <c r="B180" s="50"/>
      <c r="C180" s="197" t="s">
        <v>1</v>
      </c>
      <c r="D180" s="197" t="s">
        <v>748</v>
      </c>
      <c r="E180" s="17" t="s">
        <v>1</v>
      </c>
      <c r="F180" s="198">
        <v>9.1649999999999991</v>
      </c>
      <c r="H180" s="50"/>
    </row>
    <row r="181" spans="2:8" s="1" customFormat="1" ht="16.899999999999999" customHeight="1" x14ac:dyDescent="0.2">
      <c r="B181" s="50"/>
      <c r="C181" s="197" t="s">
        <v>1</v>
      </c>
      <c r="D181" s="197" t="s">
        <v>749</v>
      </c>
      <c r="E181" s="17" t="s">
        <v>1</v>
      </c>
      <c r="F181" s="198">
        <v>20.43</v>
      </c>
      <c r="H181" s="50"/>
    </row>
    <row r="182" spans="2:8" s="1" customFormat="1" ht="16.899999999999999" customHeight="1" x14ac:dyDescent="0.2">
      <c r="B182" s="50"/>
      <c r="C182" s="197" t="s">
        <v>137</v>
      </c>
      <c r="D182" s="197" t="s">
        <v>750</v>
      </c>
      <c r="E182" s="17" t="s">
        <v>1</v>
      </c>
      <c r="F182" s="198">
        <v>64.375</v>
      </c>
      <c r="H182" s="50"/>
    </row>
    <row r="183" spans="2:8" s="1" customFormat="1" ht="16.899999999999999" customHeight="1" x14ac:dyDescent="0.2">
      <c r="B183" s="50"/>
      <c r="C183" s="199" t="s">
        <v>2663</v>
      </c>
      <c r="H183" s="50"/>
    </row>
    <row r="184" spans="2:8" s="1" customFormat="1" ht="22.5" x14ac:dyDescent="0.2">
      <c r="B184" s="50"/>
      <c r="C184" s="197" t="s">
        <v>737</v>
      </c>
      <c r="D184" s="197" t="s">
        <v>738</v>
      </c>
      <c r="E184" s="17" t="s">
        <v>251</v>
      </c>
      <c r="F184" s="198">
        <v>115.875</v>
      </c>
      <c r="H184" s="50"/>
    </row>
    <row r="185" spans="2:8" s="1" customFormat="1" ht="16.899999999999999" customHeight="1" x14ac:dyDescent="0.2">
      <c r="B185" s="50"/>
      <c r="C185" s="197" t="s">
        <v>695</v>
      </c>
      <c r="D185" s="197" t="s">
        <v>696</v>
      </c>
      <c r="E185" s="17" t="s">
        <v>251</v>
      </c>
      <c r="F185" s="198">
        <v>64.375</v>
      </c>
      <c r="H185" s="50"/>
    </row>
    <row r="186" spans="2:8" s="1" customFormat="1" ht="16.899999999999999" customHeight="1" x14ac:dyDescent="0.2">
      <c r="B186" s="50"/>
      <c r="C186" s="197" t="s">
        <v>824</v>
      </c>
      <c r="D186" s="197" t="s">
        <v>825</v>
      </c>
      <c r="E186" s="17" t="s">
        <v>251</v>
      </c>
      <c r="F186" s="198">
        <v>64.375</v>
      </c>
      <c r="H186" s="50"/>
    </row>
    <row r="187" spans="2:8" s="1" customFormat="1" ht="16.899999999999999" customHeight="1" x14ac:dyDescent="0.2">
      <c r="B187" s="50"/>
      <c r="C187" s="197" t="s">
        <v>752</v>
      </c>
      <c r="D187" s="197" t="s">
        <v>753</v>
      </c>
      <c r="E187" s="17" t="s">
        <v>251</v>
      </c>
      <c r="F187" s="198">
        <v>121.669</v>
      </c>
      <c r="H187" s="50"/>
    </row>
    <row r="188" spans="2:8" s="1" customFormat="1" ht="16.899999999999999" customHeight="1" x14ac:dyDescent="0.2">
      <c r="B188" s="50"/>
      <c r="C188" s="193" t="s">
        <v>140</v>
      </c>
      <c r="D188" s="194" t="s">
        <v>141</v>
      </c>
      <c r="E188" s="195" t="s">
        <v>1</v>
      </c>
      <c r="F188" s="196">
        <v>555.82000000000005</v>
      </c>
      <c r="H188" s="50"/>
    </row>
    <row r="189" spans="2:8" s="1" customFormat="1" ht="16.899999999999999" customHeight="1" x14ac:dyDescent="0.2">
      <c r="B189" s="50"/>
      <c r="C189" s="197" t="s">
        <v>1</v>
      </c>
      <c r="D189" s="197" t="s">
        <v>702</v>
      </c>
      <c r="E189" s="17" t="s">
        <v>1</v>
      </c>
      <c r="F189" s="198">
        <v>159.684</v>
      </c>
      <c r="H189" s="50"/>
    </row>
    <row r="190" spans="2:8" s="1" customFormat="1" ht="16.899999999999999" customHeight="1" x14ac:dyDescent="0.2">
      <c r="B190" s="50"/>
      <c r="C190" s="197" t="s">
        <v>1</v>
      </c>
      <c r="D190" s="197" t="s">
        <v>703</v>
      </c>
      <c r="E190" s="17" t="s">
        <v>1</v>
      </c>
      <c r="F190" s="198">
        <v>-11.6</v>
      </c>
      <c r="H190" s="50"/>
    </row>
    <row r="191" spans="2:8" s="1" customFormat="1" ht="16.899999999999999" customHeight="1" x14ac:dyDescent="0.2">
      <c r="B191" s="50"/>
      <c r="C191" s="197" t="s">
        <v>1</v>
      </c>
      <c r="D191" s="197" t="s">
        <v>704</v>
      </c>
      <c r="E191" s="17" t="s">
        <v>1</v>
      </c>
      <c r="F191" s="198">
        <v>114.32599999999999</v>
      </c>
      <c r="H191" s="50"/>
    </row>
    <row r="192" spans="2:8" s="1" customFormat="1" ht="16.899999999999999" customHeight="1" x14ac:dyDescent="0.2">
      <c r="B192" s="50"/>
      <c r="C192" s="197" t="s">
        <v>1</v>
      </c>
      <c r="D192" s="197" t="s">
        <v>705</v>
      </c>
      <c r="E192" s="17" t="s">
        <v>1</v>
      </c>
      <c r="F192" s="198">
        <v>-5.8</v>
      </c>
      <c r="H192" s="50"/>
    </row>
    <row r="193" spans="2:8" s="1" customFormat="1" ht="16.899999999999999" customHeight="1" x14ac:dyDescent="0.2">
      <c r="B193" s="50"/>
      <c r="C193" s="197" t="s">
        <v>1</v>
      </c>
      <c r="D193" s="197" t="s">
        <v>706</v>
      </c>
      <c r="E193" s="17" t="s">
        <v>1</v>
      </c>
      <c r="F193" s="198">
        <v>-2.5539999999999998</v>
      </c>
      <c r="H193" s="50"/>
    </row>
    <row r="194" spans="2:8" s="1" customFormat="1" ht="16.899999999999999" customHeight="1" x14ac:dyDescent="0.2">
      <c r="B194" s="50"/>
      <c r="C194" s="197" t="s">
        <v>1</v>
      </c>
      <c r="D194" s="197" t="s">
        <v>707</v>
      </c>
      <c r="E194" s="17" t="s">
        <v>1</v>
      </c>
      <c r="F194" s="198">
        <v>74.623999999999995</v>
      </c>
      <c r="H194" s="50"/>
    </row>
    <row r="195" spans="2:8" s="1" customFormat="1" ht="16.899999999999999" customHeight="1" x14ac:dyDescent="0.2">
      <c r="B195" s="50"/>
      <c r="C195" s="197" t="s">
        <v>1</v>
      </c>
      <c r="D195" s="197" t="s">
        <v>708</v>
      </c>
      <c r="E195" s="17" t="s">
        <v>1</v>
      </c>
      <c r="F195" s="198">
        <v>-2.9</v>
      </c>
      <c r="H195" s="50"/>
    </row>
    <row r="196" spans="2:8" s="1" customFormat="1" ht="16.899999999999999" customHeight="1" x14ac:dyDescent="0.2">
      <c r="B196" s="50"/>
      <c r="C196" s="197" t="s">
        <v>1</v>
      </c>
      <c r="D196" s="197" t="s">
        <v>709</v>
      </c>
      <c r="E196" s="17" t="s">
        <v>1</v>
      </c>
      <c r="F196" s="198">
        <v>-2.625</v>
      </c>
      <c r="H196" s="50"/>
    </row>
    <row r="197" spans="2:8" s="1" customFormat="1" ht="16.899999999999999" customHeight="1" x14ac:dyDescent="0.2">
      <c r="B197" s="50"/>
      <c r="C197" s="197" t="s">
        <v>1</v>
      </c>
      <c r="D197" s="197" t="s">
        <v>710</v>
      </c>
      <c r="E197" s="17" t="s">
        <v>1</v>
      </c>
      <c r="F197" s="198">
        <v>-0.63</v>
      </c>
      <c r="H197" s="50"/>
    </row>
    <row r="198" spans="2:8" s="1" customFormat="1" ht="16.899999999999999" customHeight="1" x14ac:dyDescent="0.2">
      <c r="B198" s="50"/>
      <c r="C198" s="197" t="s">
        <v>1</v>
      </c>
      <c r="D198" s="197" t="s">
        <v>711</v>
      </c>
      <c r="E198" s="17" t="s">
        <v>1</v>
      </c>
      <c r="F198" s="198">
        <v>113.95399999999999</v>
      </c>
      <c r="H198" s="50"/>
    </row>
    <row r="199" spans="2:8" s="1" customFormat="1" ht="16.899999999999999" customHeight="1" x14ac:dyDescent="0.2">
      <c r="B199" s="50"/>
      <c r="C199" s="197" t="s">
        <v>1</v>
      </c>
      <c r="D199" s="197" t="s">
        <v>712</v>
      </c>
      <c r="E199" s="17" t="s">
        <v>1</v>
      </c>
      <c r="F199" s="198">
        <v>1.3</v>
      </c>
      <c r="H199" s="50"/>
    </row>
    <row r="200" spans="2:8" s="1" customFormat="1" ht="16.899999999999999" customHeight="1" x14ac:dyDescent="0.2">
      <c r="B200" s="50"/>
      <c r="C200" s="197" t="s">
        <v>1</v>
      </c>
      <c r="D200" s="197" t="s">
        <v>713</v>
      </c>
      <c r="E200" s="17" t="s">
        <v>1</v>
      </c>
      <c r="F200" s="198">
        <v>-10.8</v>
      </c>
      <c r="H200" s="50"/>
    </row>
    <row r="201" spans="2:8" s="1" customFormat="1" ht="16.899999999999999" customHeight="1" x14ac:dyDescent="0.2">
      <c r="B201" s="50"/>
      <c r="C201" s="197" t="s">
        <v>1</v>
      </c>
      <c r="D201" s="197" t="s">
        <v>714</v>
      </c>
      <c r="E201" s="17" t="s">
        <v>1</v>
      </c>
      <c r="F201" s="198">
        <v>-4</v>
      </c>
      <c r="H201" s="50"/>
    </row>
    <row r="202" spans="2:8" s="1" customFormat="1" ht="16.899999999999999" customHeight="1" x14ac:dyDescent="0.2">
      <c r="B202" s="50"/>
      <c r="C202" s="197" t="s">
        <v>1</v>
      </c>
      <c r="D202" s="197" t="s">
        <v>715</v>
      </c>
      <c r="E202" s="17" t="s">
        <v>1</v>
      </c>
      <c r="F202" s="198">
        <v>159.84100000000001</v>
      </c>
      <c r="H202" s="50"/>
    </row>
    <row r="203" spans="2:8" s="1" customFormat="1" ht="16.899999999999999" customHeight="1" x14ac:dyDescent="0.2">
      <c r="B203" s="50"/>
      <c r="C203" s="197" t="s">
        <v>1</v>
      </c>
      <c r="D203" s="197" t="s">
        <v>716</v>
      </c>
      <c r="E203" s="17" t="s">
        <v>1</v>
      </c>
      <c r="F203" s="198">
        <v>-27</v>
      </c>
      <c r="H203" s="50"/>
    </row>
    <row r="204" spans="2:8" s="1" customFormat="1" ht="16.899999999999999" customHeight="1" x14ac:dyDescent="0.2">
      <c r="B204" s="50"/>
      <c r="C204" s="197" t="s">
        <v>140</v>
      </c>
      <c r="D204" s="197" t="s">
        <v>555</v>
      </c>
      <c r="E204" s="17" t="s">
        <v>1</v>
      </c>
      <c r="F204" s="198">
        <v>555.82000000000005</v>
      </c>
      <c r="H204" s="50"/>
    </row>
    <row r="205" spans="2:8" s="1" customFormat="1" ht="16.899999999999999" customHeight="1" x14ac:dyDescent="0.2">
      <c r="B205" s="50"/>
      <c r="C205" s="199" t="s">
        <v>2663</v>
      </c>
      <c r="H205" s="50"/>
    </row>
    <row r="206" spans="2:8" s="1" customFormat="1" ht="22.5" x14ac:dyDescent="0.2">
      <c r="B206" s="50"/>
      <c r="C206" s="197" t="s">
        <v>699</v>
      </c>
      <c r="D206" s="197" t="s">
        <v>700</v>
      </c>
      <c r="E206" s="17" t="s">
        <v>251</v>
      </c>
      <c r="F206" s="198">
        <v>555.82000000000005</v>
      </c>
      <c r="H206" s="50"/>
    </row>
    <row r="207" spans="2:8" s="1" customFormat="1" ht="16.899999999999999" customHeight="1" x14ac:dyDescent="0.2">
      <c r="B207" s="50"/>
      <c r="C207" s="197" t="s">
        <v>690</v>
      </c>
      <c r="D207" s="197" t="s">
        <v>691</v>
      </c>
      <c r="E207" s="17" t="s">
        <v>251</v>
      </c>
      <c r="F207" s="198">
        <v>602.29600000000005</v>
      </c>
      <c r="H207" s="50"/>
    </row>
    <row r="208" spans="2:8" s="1" customFormat="1" ht="22.5" x14ac:dyDescent="0.2">
      <c r="B208" s="50"/>
      <c r="C208" s="197" t="s">
        <v>758</v>
      </c>
      <c r="D208" s="197" t="s">
        <v>759</v>
      </c>
      <c r="E208" s="17" t="s">
        <v>251</v>
      </c>
      <c r="F208" s="198">
        <v>555.82000000000005</v>
      </c>
      <c r="H208" s="50"/>
    </row>
    <row r="209" spans="2:8" s="1" customFormat="1" ht="16.899999999999999" customHeight="1" x14ac:dyDescent="0.2">
      <c r="B209" s="50"/>
      <c r="C209" s="197" t="s">
        <v>828</v>
      </c>
      <c r="D209" s="197" t="s">
        <v>829</v>
      </c>
      <c r="E209" s="17" t="s">
        <v>251</v>
      </c>
      <c r="F209" s="198">
        <v>602.29600000000005</v>
      </c>
      <c r="H209" s="50"/>
    </row>
    <row r="210" spans="2:8" s="1" customFormat="1" ht="16.899999999999999" customHeight="1" x14ac:dyDescent="0.2">
      <c r="B210" s="50"/>
      <c r="C210" s="197" t="s">
        <v>718</v>
      </c>
      <c r="D210" s="197" t="s">
        <v>719</v>
      </c>
      <c r="E210" s="17" t="s">
        <v>251</v>
      </c>
      <c r="F210" s="198">
        <v>583.61099999999999</v>
      </c>
      <c r="H210" s="50"/>
    </row>
    <row r="211" spans="2:8" s="1" customFormat="1" ht="16.899999999999999" customHeight="1" x14ac:dyDescent="0.2">
      <c r="B211" s="50"/>
      <c r="C211" s="193" t="s">
        <v>143</v>
      </c>
      <c r="D211" s="194" t="s">
        <v>144</v>
      </c>
      <c r="E211" s="195" t="s">
        <v>1</v>
      </c>
      <c r="F211" s="196">
        <v>116.19</v>
      </c>
      <c r="H211" s="50"/>
    </row>
    <row r="212" spans="2:8" s="1" customFormat="1" ht="16.899999999999999" customHeight="1" x14ac:dyDescent="0.2">
      <c r="B212" s="50"/>
      <c r="C212" s="197" t="s">
        <v>1</v>
      </c>
      <c r="D212" s="197" t="s">
        <v>726</v>
      </c>
      <c r="E212" s="17" t="s">
        <v>1</v>
      </c>
      <c r="F212" s="198">
        <v>9.0399999999999991</v>
      </c>
      <c r="H212" s="50"/>
    </row>
    <row r="213" spans="2:8" s="1" customFormat="1" ht="16.899999999999999" customHeight="1" x14ac:dyDescent="0.2">
      <c r="B213" s="50"/>
      <c r="C213" s="197" t="s">
        <v>1</v>
      </c>
      <c r="D213" s="197" t="s">
        <v>727</v>
      </c>
      <c r="E213" s="17" t="s">
        <v>1</v>
      </c>
      <c r="F213" s="198">
        <v>5.45</v>
      </c>
      <c r="H213" s="50"/>
    </row>
    <row r="214" spans="2:8" s="1" customFormat="1" ht="16.899999999999999" customHeight="1" x14ac:dyDescent="0.2">
      <c r="B214" s="50"/>
      <c r="C214" s="197" t="s">
        <v>1</v>
      </c>
      <c r="D214" s="197" t="s">
        <v>728</v>
      </c>
      <c r="E214" s="17" t="s">
        <v>1</v>
      </c>
      <c r="F214" s="198">
        <v>3.3</v>
      </c>
      <c r="H214" s="50"/>
    </row>
    <row r="215" spans="2:8" s="1" customFormat="1" ht="16.899999999999999" customHeight="1" x14ac:dyDescent="0.2">
      <c r="B215" s="50"/>
      <c r="C215" s="197" t="s">
        <v>1</v>
      </c>
      <c r="D215" s="197" t="s">
        <v>729</v>
      </c>
      <c r="E215" s="17" t="s">
        <v>1</v>
      </c>
      <c r="F215" s="198">
        <v>6</v>
      </c>
      <c r="H215" s="50"/>
    </row>
    <row r="216" spans="2:8" s="1" customFormat="1" ht="16.899999999999999" customHeight="1" x14ac:dyDescent="0.2">
      <c r="B216" s="50"/>
      <c r="C216" s="197" t="s">
        <v>1</v>
      </c>
      <c r="D216" s="197" t="s">
        <v>730</v>
      </c>
      <c r="E216" s="17" t="s">
        <v>1</v>
      </c>
      <c r="F216" s="198">
        <v>92.4</v>
      </c>
      <c r="H216" s="50"/>
    </row>
    <row r="217" spans="2:8" s="1" customFormat="1" ht="16.899999999999999" customHeight="1" x14ac:dyDescent="0.2">
      <c r="B217" s="50"/>
      <c r="C217" s="197" t="s">
        <v>143</v>
      </c>
      <c r="D217" s="197" t="s">
        <v>301</v>
      </c>
      <c r="E217" s="17" t="s">
        <v>1</v>
      </c>
      <c r="F217" s="198">
        <v>116.19</v>
      </c>
      <c r="H217" s="50"/>
    </row>
    <row r="218" spans="2:8" s="1" customFormat="1" ht="16.899999999999999" customHeight="1" x14ac:dyDescent="0.2">
      <c r="B218" s="50"/>
      <c r="C218" s="199" t="s">
        <v>2663</v>
      </c>
      <c r="H218" s="50"/>
    </row>
    <row r="219" spans="2:8" s="1" customFormat="1" ht="22.5" x14ac:dyDescent="0.2">
      <c r="B219" s="50"/>
      <c r="C219" s="197" t="s">
        <v>723</v>
      </c>
      <c r="D219" s="197" t="s">
        <v>724</v>
      </c>
      <c r="E219" s="17" t="s">
        <v>274</v>
      </c>
      <c r="F219" s="198">
        <v>116.19</v>
      </c>
      <c r="H219" s="50"/>
    </row>
    <row r="220" spans="2:8" s="1" customFormat="1" ht="16.899999999999999" customHeight="1" x14ac:dyDescent="0.2">
      <c r="B220" s="50"/>
      <c r="C220" s="197" t="s">
        <v>690</v>
      </c>
      <c r="D220" s="197" t="s">
        <v>691</v>
      </c>
      <c r="E220" s="17" t="s">
        <v>251</v>
      </c>
      <c r="F220" s="198">
        <v>602.29600000000005</v>
      </c>
      <c r="H220" s="50"/>
    </row>
    <row r="221" spans="2:8" s="1" customFormat="1" ht="16.899999999999999" customHeight="1" x14ac:dyDescent="0.2">
      <c r="B221" s="50"/>
      <c r="C221" s="197" t="s">
        <v>828</v>
      </c>
      <c r="D221" s="197" t="s">
        <v>829</v>
      </c>
      <c r="E221" s="17" t="s">
        <v>251</v>
      </c>
      <c r="F221" s="198">
        <v>602.29600000000005</v>
      </c>
      <c r="H221" s="50"/>
    </row>
    <row r="222" spans="2:8" s="1" customFormat="1" ht="16.899999999999999" customHeight="1" x14ac:dyDescent="0.2">
      <c r="B222" s="50"/>
      <c r="C222" s="197" t="s">
        <v>732</v>
      </c>
      <c r="D222" s="197" t="s">
        <v>733</v>
      </c>
      <c r="E222" s="17" t="s">
        <v>251</v>
      </c>
      <c r="F222" s="198">
        <v>51.124000000000002</v>
      </c>
      <c r="H222" s="50"/>
    </row>
    <row r="223" spans="2:8" s="1" customFormat="1" ht="16.899999999999999" customHeight="1" x14ac:dyDescent="0.2">
      <c r="B223" s="50"/>
      <c r="C223" s="193" t="s">
        <v>146</v>
      </c>
      <c r="D223" s="194" t="s">
        <v>147</v>
      </c>
      <c r="E223" s="195" t="s">
        <v>1</v>
      </c>
      <c r="F223" s="196">
        <v>128.83000000000001</v>
      </c>
      <c r="H223" s="50"/>
    </row>
    <row r="224" spans="2:8" s="1" customFormat="1" ht="16.899999999999999" customHeight="1" x14ac:dyDescent="0.2">
      <c r="B224" s="50"/>
      <c r="C224" s="197" t="s">
        <v>1</v>
      </c>
      <c r="D224" s="197" t="s">
        <v>765</v>
      </c>
      <c r="E224" s="17" t="s">
        <v>1</v>
      </c>
      <c r="F224" s="198">
        <v>40.840000000000003</v>
      </c>
      <c r="H224" s="50"/>
    </row>
    <row r="225" spans="2:8" s="1" customFormat="1" ht="16.899999999999999" customHeight="1" x14ac:dyDescent="0.2">
      <c r="B225" s="50"/>
      <c r="C225" s="197" t="s">
        <v>1</v>
      </c>
      <c r="D225" s="197" t="s">
        <v>766</v>
      </c>
      <c r="E225" s="17" t="s">
        <v>1</v>
      </c>
      <c r="F225" s="198">
        <v>18.41</v>
      </c>
      <c r="H225" s="50"/>
    </row>
    <row r="226" spans="2:8" s="1" customFormat="1" ht="16.899999999999999" customHeight="1" x14ac:dyDescent="0.2">
      <c r="B226" s="50"/>
      <c r="C226" s="197" t="s">
        <v>1</v>
      </c>
      <c r="D226" s="197" t="s">
        <v>767</v>
      </c>
      <c r="E226" s="17" t="s">
        <v>1</v>
      </c>
      <c r="F226" s="198">
        <v>10.35</v>
      </c>
      <c r="H226" s="50"/>
    </row>
    <row r="227" spans="2:8" s="1" customFormat="1" ht="16.899999999999999" customHeight="1" x14ac:dyDescent="0.2">
      <c r="B227" s="50"/>
      <c r="C227" s="197" t="s">
        <v>1</v>
      </c>
      <c r="D227" s="197" t="s">
        <v>768</v>
      </c>
      <c r="E227" s="17" t="s">
        <v>1</v>
      </c>
      <c r="F227" s="198">
        <v>18.350000000000001</v>
      </c>
      <c r="H227" s="50"/>
    </row>
    <row r="228" spans="2:8" s="1" customFormat="1" ht="16.899999999999999" customHeight="1" x14ac:dyDescent="0.2">
      <c r="B228" s="50"/>
      <c r="C228" s="197" t="s">
        <v>1</v>
      </c>
      <c r="D228" s="197" t="s">
        <v>769</v>
      </c>
      <c r="E228" s="17" t="s">
        <v>1</v>
      </c>
      <c r="F228" s="198">
        <v>40.880000000000003</v>
      </c>
      <c r="H228" s="50"/>
    </row>
    <row r="229" spans="2:8" s="1" customFormat="1" ht="16.899999999999999" customHeight="1" x14ac:dyDescent="0.2">
      <c r="B229" s="50"/>
      <c r="C229" s="197" t="s">
        <v>146</v>
      </c>
      <c r="D229" s="197" t="s">
        <v>555</v>
      </c>
      <c r="E229" s="17" t="s">
        <v>1</v>
      </c>
      <c r="F229" s="198">
        <v>128.83000000000001</v>
      </c>
      <c r="H229" s="50"/>
    </row>
    <row r="230" spans="2:8" s="1" customFormat="1" ht="16.899999999999999" customHeight="1" x14ac:dyDescent="0.2">
      <c r="B230" s="50"/>
      <c r="C230" s="199" t="s">
        <v>2663</v>
      </c>
      <c r="H230" s="50"/>
    </row>
    <row r="231" spans="2:8" s="1" customFormat="1" ht="16.899999999999999" customHeight="1" x14ac:dyDescent="0.2">
      <c r="B231" s="50"/>
      <c r="C231" s="197" t="s">
        <v>762</v>
      </c>
      <c r="D231" s="197" t="s">
        <v>763</v>
      </c>
      <c r="E231" s="17" t="s">
        <v>274</v>
      </c>
      <c r="F231" s="198">
        <v>128.83000000000001</v>
      </c>
      <c r="H231" s="50"/>
    </row>
    <row r="232" spans="2:8" s="1" customFormat="1" ht="16.899999999999999" customHeight="1" x14ac:dyDescent="0.2">
      <c r="B232" s="50"/>
      <c r="C232" s="197" t="s">
        <v>771</v>
      </c>
      <c r="D232" s="197" t="s">
        <v>772</v>
      </c>
      <c r="E232" s="17" t="s">
        <v>274</v>
      </c>
      <c r="F232" s="198">
        <v>135.27199999999999</v>
      </c>
      <c r="H232" s="50"/>
    </row>
    <row r="233" spans="2:8" s="1" customFormat="1" ht="16.899999999999999" customHeight="1" x14ac:dyDescent="0.2">
      <c r="B233" s="50"/>
      <c r="C233" s="193" t="s">
        <v>149</v>
      </c>
      <c r="D233" s="194" t="s">
        <v>150</v>
      </c>
      <c r="E233" s="195" t="s">
        <v>1</v>
      </c>
      <c r="F233" s="196">
        <v>90.34</v>
      </c>
      <c r="H233" s="50"/>
    </row>
    <row r="234" spans="2:8" s="1" customFormat="1" ht="16.899999999999999" customHeight="1" x14ac:dyDescent="0.2">
      <c r="B234" s="50"/>
      <c r="C234" s="197" t="s">
        <v>1</v>
      </c>
      <c r="D234" s="197" t="s">
        <v>779</v>
      </c>
      <c r="E234" s="17" t="s">
        <v>1</v>
      </c>
      <c r="F234" s="198">
        <v>19.239999999999998</v>
      </c>
      <c r="H234" s="50"/>
    </row>
    <row r="235" spans="2:8" s="1" customFormat="1" ht="16.899999999999999" customHeight="1" x14ac:dyDescent="0.2">
      <c r="B235" s="50"/>
      <c r="C235" s="197" t="s">
        <v>1</v>
      </c>
      <c r="D235" s="197" t="s">
        <v>780</v>
      </c>
      <c r="E235" s="17" t="s">
        <v>1</v>
      </c>
      <c r="F235" s="198">
        <v>71.099999999999994</v>
      </c>
      <c r="H235" s="50"/>
    </row>
    <row r="236" spans="2:8" s="1" customFormat="1" ht="16.899999999999999" customHeight="1" x14ac:dyDescent="0.2">
      <c r="B236" s="50"/>
      <c r="C236" s="197" t="s">
        <v>149</v>
      </c>
      <c r="D236" s="197" t="s">
        <v>781</v>
      </c>
      <c r="E236" s="17" t="s">
        <v>1</v>
      </c>
      <c r="F236" s="198">
        <v>90.34</v>
      </c>
      <c r="H236" s="50"/>
    </row>
    <row r="237" spans="2:8" s="1" customFormat="1" ht="16.899999999999999" customHeight="1" x14ac:dyDescent="0.2">
      <c r="B237" s="50"/>
      <c r="C237" s="199" t="s">
        <v>2663</v>
      </c>
      <c r="H237" s="50"/>
    </row>
    <row r="238" spans="2:8" s="1" customFormat="1" ht="16.899999999999999" customHeight="1" x14ac:dyDescent="0.2">
      <c r="B238" s="50"/>
      <c r="C238" s="197" t="s">
        <v>776</v>
      </c>
      <c r="D238" s="197" t="s">
        <v>777</v>
      </c>
      <c r="E238" s="17" t="s">
        <v>274</v>
      </c>
      <c r="F238" s="198">
        <v>220.53</v>
      </c>
      <c r="H238" s="50"/>
    </row>
    <row r="239" spans="2:8" s="1" customFormat="1" ht="16.899999999999999" customHeight="1" x14ac:dyDescent="0.2">
      <c r="B239" s="50"/>
      <c r="C239" s="197" t="s">
        <v>793</v>
      </c>
      <c r="D239" s="197" t="s">
        <v>794</v>
      </c>
      <c r="E239" s="17" t="s">
        <v>274</v>
      </c>
      <c r="F239" s="198">
        <v>94.856999999999999</v>
      </c>
      <c r="H239" s="50"/>
    </row>
    <row r="240" spans="2:8" s="1" customFormat="1" ht="16.899999999999999" customHeight="1" x14ac:dyDescent="0.2">
      <c r="B240" s="50"/>
      <c r="C240" s="193" t="s">
        <v>152</v>
      </c>
      <c r="D240" s="194" t="s">
        <v>153</v>
      </c>
      <c r="E240" s="195" t="s">
        <v>1</v>
      </c>
      <c r="F240" s="196">
        <v>88.12</v>
      </c>
      <c r="H240" s="50"/>
    </row>
    <row r="241" spans="2:8" s="1" customFormat="1" ht="16.899999999999999" customHeight="1" x14ac:dyDescent="0.2">
      <c r="B241" s="50"/>
      <c r="C241" s="197" t="s">
        <v>1</v>
      </c>
      <c r="D241" s="197" t="s">
        <v>782</v>
      </c>
      <c r="E241" s="17" t="s">
        <v>1</v>
      </c>
      <c r="F241" s="198">
        <v>6.77</v>
      </c>
      <c r="H241" s="50"/>
    </row>
    <row r="242" spans="2:8" s="1" customFormat="1" ht="16.899999999999999" customHeight="1" x14ac:dyDescent="0.2">
      <c r="B242" s="50"/>
      <c r="C242" s="197" t="s">
        <v>1</v>
      </c>
      <c r="D242" s="197" t="s">
        <v>727</v>
      </c>
      <c r="E242" s="17" t="s">
        <v>1</v>
      </c>
      <c r="F242" s="198">
        <v>5.45</v>
      </c>
      <c r="H242" s="50"/>
    </row>
    <row r="243" spans="2:8" s="1" customFormat="1" ht="16.899999999999999" customHeight="1" x14ac:dyDescent="0.2">
      <c r="B243" s="50"/>
      <c r="C243" s="197" t="s">
        <v>1</v>
      </c>
      <c r="D243" s="197" t="s">
        <v>783</v>
      </c>
      <c r="E243" s="17" t="s">
        <v>1</v>
      </c>
      <c r="F243" s="198">
        <v>2.7</v>
      </c>
      <c r="H243" s="50"/>
    </row>
    <row r="244" spans="2:8" s="1" customFormat="1" ht="16.899999999999999" customHeight="1" x14ac:dyDescent="0.2">
      <c r="B244" s="50"/>
      <c r="C244" s="197" t="s">
        <v>1</v>
      </c>
      <c r="D244" s="197" t="s">
        <v>784</v>
      </c>
      <c r="E244" s="17" t="s">
        <v>1</v>
      </c>
      <c r="F244" s="198">
        <v>67.2</v>
      </c>
      <c r="H244" s="50"/>
    </row>
    <row r="245" spans="2:8" s="1" customFormat="1" ht="16.899999999999999" customHeight="1" x14ac:dyDescent="0.2">
      <c r="B245" s="50"/>
      <c r="C245" s="197" t="s">
        <v>1</v>
      </c>
      <c r="D245" s="197" t="s">
        <v>729</v>
      </c>
      <c r="E245" s="17" t="s">
        <v>1</v>
      </c>
      <c r="F245" s="198">
        <v>6</v>
      </c>
      <c r="H245" s="50"/>
    </row>
    <row r="246" spans="2:8" s="1" customFormat="1" ht="16.899999999999999" customHeight="1" x14ac:dyDescent="0.2">
      <c r="B246" s="50"/>
      <c r="C246" s="197" t="s">
        <v>152</v>
      </c>
      <c r="D246" s="197" t="s">
        <v>785</v>
      </c>
      <c r="E246" s="17" t="s">
        <v>1</v>
      </c>
      <c r="F246" s="198">
        <v>88.12</v>
      </c>
      <c r="H246" s="50"/>
    </row>
    <row r="247" spans="2:8" s="1" customFormat="1" ht="16.899999999999999" customHeight="1" x14ac:dyDescent="0.2">
      <c r="B247" s="50"/>
      <c r="C247" s="199" t="s">
        <v>2663</v>
      </c>
      <c r="H247" s="50"/>
    </row>
    <row r="248" spans="2:8" s="1" customFormat="1" ht="16.899999999999999" customHeight="1" x14ac:dyDescent="0.2">
      <c r="B248" s="50"/>
      <c r="C248" s="197" t="s">
        <v>776</v>
      </c>
      <c r="D248" s="197" t="s">
        <v>777</v>
      </c>
      <c r="E248" s="17" t="s">
        <v>274</v>
      </c>
      <c r="F248" s="198">
        <v>220.53</v>
      </c>
      <c r="H248" s="50"/>
    </row>
    <row r="249" spans="2:8" s="1" customFormat="1" ht="16.899999999999999" customHeight="1" x14ac:dyDescent="0.2">
      <c r="B249" s="50"/>
      <c r="C249" s="197" t="s">
        <v>798</v>
      </c>
      <c r="D249" s="197" t="s">
        <v>799</v>
      </c>
      <c r="E249" s="17" t="s">
        <v>274</v>
      </c>
      <c r="F249" s="198">
        <v>92.525999999999996</v>
      </c>
      <c r="H249" s="50"/>
    </row>
    <row r="250" spans="2:8" s="1" customFormat="1" ht="16.899999999999999" customHeight="1" x14ac:dyDescent="0.2">
      <c r="B250" s="50"/>
      <c r="C250" s="193" t="s">
        <v>155</v>
      </c>
      <c r="D250" s="194" t="s">
        <v>156</v>
      </c>
      <c r="E250" s="195" t="s">
        <v>1</v>
      </c>
      <c r="F250" s="196">
        <v>28.07</v>
      </c>
      <c r="H250" s="50"/>
    </row>
    <row r="251" spans="2:8" s="1" customFormat="1" ht="16.899999999999999" customHeight="1" x14ac:dyDescent="0.2">
      <c r="B251" s="50"/>
      <c r="C251" s="197" t="s">
        <v>1</v>
      </c>
      <c r="D251" s="197" t="s">
        <v>786</v>
      </c>
      <c r="E251" s="17" t="s">
        <v>1</v>
      </c>
      <c r="F251" s="198">
        <v>2.27</v>
      </c>
      <c r="H251" s="50"/>
    </row>
    <row r="252" spans="2:8" s="1" customFormat="1" ht="16.899999999999999" customHeight="1" x14ac:dyDescent="0.2">
      <c r="B252" s="50"/>
      <c r="C252" s="197" t="s">
        <v>1</v>
      </c>
      <c r="D252" s="197" t="s">
        <v>787</v>
      </c>
      <c r="E252" s="17" t="s">
        <v>1</v>
      </c>
      <c r="F252" s="198">
        <v>0.6</v>
      </c>
      <c r="H252" s="50"/>
    </row>
    <row r="253" spans="2:8" s="1" customFormat="1" ht="16.899999999999999" customHeight="1" x14ac:dyDescent="0.2">
      <c r="B253" s="50"/>
      <c r="C253" s="197" t="s">
        <v>1</v>
      </c>
      <c r="D253" s="197" t="s">
        <v>788</v>
      </c>
      <c r="E253" s="17" t="s">
        <v>1</v>
      </c>
      <c r="F253" s="198">
        <v>25.2</v>
      </c>
      <c r="H253" s="50"/>
    </row>
    <row r="254" spans="2:8" s="1" customFormat="1" ht="16.899999999999999" customHeight="1" x14ac:dyDescent="0.2">
      <c r="B254" s="50"/>
      <c r="C254" s="197" t="s">
        <v>155</v>
      </c>
      <c r="D254" s="197" t="s">
        <v>789</v>
      </c>
      <c r="E254" s="17" t="s">
        <v>1</v>
      </c>
      <c r="F254" s="198">
        <v>28.07</v>
      </c>
      <c r="H254" s="50"/>
    </row>
    <row r="255" spans="2:8" s="1" customFormat="1" ht="16.899999999999999" customHeight="1" x14ac:dyDescent="0.2">
      <c r="B255" s="50"/>
      <c r="C255" s="199" t="s">
        <v>2663</v>
      </c>
      <c r="H255" s="50"/>
    </row>
    <row r="256" spans="2:8" s="1" customFormat="1" ht="16.899999999999999" customHeight="1" x14ac:dyDescent="0.2">
      <c r="B256" s="50"/>
      <c r="C256" s="197" t="s">
        <v>776</v>
      </c>
      <c r="D256" s="197" t="s">
        <v>777</v>
      </c>
      <c r="E256" s="17" t="s">
        <v>274</v>
      </c>
      <c r="F256" s="198">
        <v>220.53</v>
      </c>
      <c r="H256" s="50"/>
    </row>
    <row r="257" spans="2:8" s="1" customFormat="1" ht="16.899999999999999" customHeight="1" x14ac:dyDescent="0.2">
      <c r="B257" s="50"/>
      <c r="C257" s="197" t="s">
        <v>803</v>
      </c>
      <c r="D257" s="197" t="s">
        <v>804</v>
      </c>
      <c r="E257" s="17" t="s">
        <v>274</v>
      </c>
      <c r="F257" s="198">
        <v>29.474</v>
      </c>
      <c r="H257" s="50"/>
    </row>
    <row r="258" spans="2:8" s="1" customFormat="1" ht="16.899999999999999" customHeight="1" x14ac:dyDescent="0.2">
      <c r="B258" s="50"/>
      <c r="C258" s="193" t="s">
        <v>158</v>
      </c>
      <c r="D258" s="194" t="s">
        <v>159</v>
      </c>
      <c r="E258" s="195" t="s">
        <v>1</v>
      </c>
      <c r="F258" s="196">
        <v>515.04200000000003</v>
      </c>
      <c r="H258" s="50"/>
    </row>
    <row r="259" spans="2:8" s="1" customFormat="1" ht="16.899999999999999" customHeight="1" x14ac:dyDescent="0.2">
      <c r="B259" s="50"/>
      <c r="C259" s="197" t="s">
        <v>1</v>
      </c>
      <c r="D259" s="197" t="s">
        <v>1375</v>
      </c>
      <c r="E259" s="17" t="s">
        <v>1</v>
      </c>
      <c r="F259" s="198">
        <v>358.74</v>
      </c>
      <c r="H259" s="50"/>
    </row>
    <row r="260" spans="2:8" s="1" customFormat="1" ht="16.899999999999999" customHeight="1" x14ac:dyDescent="0.2">
      <c r="B260" s="50"/>
      <c r="C260" s="197" t="s">
        <v>1</v>
      </c>
      <c r="D260" s="197" t="s">
        <v>1376</v>
      </c>
      <c r="E260" s="17" t="s">
        <v>1</v>
      </c>
      <c r="F260" s="198">
        <v>147.15</v>
      </c>
      <c r="H260" s="50"/>
    </row>
    <row r="261" spans="2:8" s="1" customFormat="1" ht="16.899999999999999" customHeight="1" x14ac:dyDescent="0.2">
      <c r="B261" s="50"/>
      <c r="C261" s="197" t="s">
        <v>1</v>
      </c>
      <c r="D261" s="197" t="s">
        <v>1377</v>
      </c>
      <c r="E261" s="17" t="s">
        <v>1</v>
      </c>
      <c r="F261" s="198">
        <v>9.1519999999999992</v>
      </c>
      <c r="H261" s="50"/>
    </row>
    <row r="262" spans="2:8" s="1" customFormat="1" ht="16.899999999999999" customHeight="1" x14ac:dyDescent="0.2">
      <c r="B262" s="50"/>
      <c r="C262" s="197" t="s">
        <v>158</v>
      </c>
      <c r="D262" s="197" t="s">
        <v>1378</v>
      </c>
      <c r="E262" s="17" t="s">
        <v>1</v>
      </c>
      <c r="F262" s="198">
        <v>515.04200000000003</v>
      </c>
      <c r="H262" s="50"/>
    </row>
    <row r="263" spans="2:8" s="1" customFormat="1" ht="16.899999999999999" customHeight="1" x14ac:dyDescent="0.2">
      <c r="B263" s="50"/>
      <c r="C263" s="199" t="s">
        <v>2663</v>
      </c>
      <c r="H263" s="50"/>
    </row>
    <row r="264" spans="2:8" s="1" customFormat="1" ht="16.899999999999999" customHeight="1" x14ac:dyDescent="0.2">
      <c r="B264" s="50"/>
      <c r="C264" s="197" t="s">
        <v>1370</v>
      </c>
      <c r="D264" s="197" t="s">
        <v>1371</v>
      </c>
      <c r="E264" s="17" t="s">
        <v>251</v>
      </c>
      <c r="F264" s="198">
        <v>515.04200000000003</v>
      </c>
      <c r="H264" s="50"/>
    </row>
    <row r="265" spans="2:8" s="1" customFormat="1" ht="16.899999999999999" customHeight="1" x14ac:dyDescent="0.2">
      <c r="B265" s="50"/>
      <c r="C265" s="197" t="s">
        <v>1395</v>
      </c>
      <c r="D265" s="197" t="s">
        <v>1396</v>
      </c>
      <c r="E265" s="17" t="s">
        <v>251</v>
      </c>
      <c r="F265" s="198">
        <v>515.04200000000003</v>
      </c>
      <c r="H265" s="50"/>
    </row>
    <row r="266" spans="2:8" s="1" customFormat="1" ht="16.899999999999999" customHeight="1" x14ac:dyDescent="0.2">
      <c r="B266" s="50"/>
      <c r="C266" s="197" t="s">
        <v>1399</v>
      </c>
      <c r="D266" s="197" t="s">
        <v>1400</v>
      </c>
      <c r="E266" s="17" t="s">
        <v>251</v>
      </c>
      <c r="F266" s="198">
        <v>515.04200000000003</v>
      </c>
      <c r="H266" s="50"/>
    </row>
    <row r="267" spans="2:8" s="1" customFormat="1" ht="16.899999999999999" customHeight="1" x14ac:dyDescent="0.2">
      <c r="B267" s="50"/>
      <c r="C267" s="197" t="s">
        <v>1389</v>
      </c>
      <c r="D267" s="197" t="s">
        <v>1390</v>
      </c>
      <c r="E267" s="17" t="s">
        <v>251</v>
      </c>
      <c r="F267" s="198">
        <v>905.89300000000003</v>
      </c>
      <c r="H267" s="50"/>
    </row>
    <row r="268" spans="2:8" s="1" customFormat="1" ht="16.899999999999999" customHeight="1" x14ac:dyDescent="0.2">
      <c r="B268" s="50"/>
      <c r="C268" s="197" t="s">
        <v>1411</v>
      </c>
      <c r="D268" s="197" t="s">
        <v>1412</v>
      </c>
      <c r="E268" s="17" t="s">
        <v>251</v>
      </c>
      <c r="F268" s="198">
        <v>1565.163</v>
      </c>
      <c r="H268" s="50"/>
    </row>
    <row r="269" spans="2:8" s="1" customFormat="1" ht="16.899999999999999" customHeight="1" x14ac:dyDescent="0.2">
      <c r="B269" s="50"/>
      <c r="C269" s="193" t="s">
        <v>161</v>
      </c>
      <c r="D269" s="194" t="s">
        <v>162</v>
      </c>
      <c r="E269" s="195" t="s">
        <v>1</v>
      </c>
      <c r="F269" s="196">
        <v>230.274</v>
      </c>
      <c r="H269" s="50"/>
    </row>
    <row r="270" spans="2:8" s="1" customFormat="1" ht="22.5" x14ac:dyDescent="0.2">
      <c r="B270" s="50"/>
      <c r="C270" s="197" t="s">
        <v>1</v>
      </c>
      <c r="D270" s="197" t="s">
        <v>1383</v>
      </c>
      <c r="E270" s="17" t="s">
        <v>1</v>
      </c>
      <c r="F270" s="198">
        <v>64.155000000000001</v>
      </c>
      <c r="H270" s="50"/>
    </row>
    <row r="271" spans="2:8" s="1" customFormat="1" ht="16.899999999999999" customHeight="1" x14ac:dyDescent="0.2">
      <c r="B271" s="50"/>
      <c r="C271" s="197" t="s">
        <v>1</v>
      </c>
      <c r="D271" s="197" t="s">
        <v>1384</v>
      </c>
      <c r="E271" s="17" t="s">
        <v>1</v>
      </c>
      <c r="F271" s="198">
        <v>46.164000000000001</v>
      </c>
      <c r="H271" s="50"/>
    </row>
    <row r="272" spans="2:8" s="1" customFormat="1" ht="16.899999999999999" customHeight="1" x14ac:dyDescent="0.2">
      <c r="B272" s="50"/>
      <c r="C272" s="197" t="s">
        <v>1</v>
      </c>
      <c r="D272" s="197" t="s">
        <v>1385</v>
      </c>
      <c r="E272" s="17" t="s">
        <v>1</v>
      </c>
      <c r="F272" s="198">
        <v>81.563000000000002</v>
      </c>
      <c r="H272" s="50"/>
    </row>
    <row r="273" spans="2:8" s="1" customFormat="1" ht="16.899999999999999" customHeight="1" x14ac:dyDescent="0.2">
      <c r="B273" s="50"/>
      <c r="C273" s="197" t="s">
        <v>1</v>
      </c>
      <c r="D273" s="197" t="s">
        <v>1386</v>
      </c>
      <c r="E273" s="17" t="s">
        <v>1</v>
      </c>
      <c r="F273" s="198">
        <v>38.392000000000003</v>
      </c>
      <c r="H273" s="50"/>
    </row>
    <row r="274" spans="2:8" s="1" customFormat="1" ht="16.899999999999999" customHeight="1" x14ac:dyDescent="0.2">
      <c r="B274" s="50"/>
      <c r="C274" s="197" t="s">
        <v>161</v>
      </c>
      <c r="D274" s="197" t="s">
        <v>1387</v>
      </c>
      <c r="E274" s="17" t="s">
        <v>1</v>
      </c>
      <c r="F274" s="198">
        <v>230.274</v>
      </c>
      <c r="H274" s="50"/>
    </row>
    <row r="275" spans="2:8" s="1" customFormat="1" ht="16.899999999999999" customHeight="1" x14ac:dyDescent="0.2">
      <c r="B275" s="50"/>
      <c r="C275" s="199" t="s">
        <v>2663</v>
      </c>
      <c r="H275" s="50"/>
    </row>
    <row r="276" spans="2:8" s="1" customFormat="1" ht="16.899999999999999" customHeight="1" x14ac:dyDescent="0.2">
      <c r="B276" s="50"/>
      <c r="C276" s="197" t="s">
        <v>1380</v>
      </c>
      <c r="D276" s="197" t="s">
        <v>1381</v>
      </c>
      <c r="E276" s="17" t="s">
        <v>251</v>
      </c>
      <c r="F276" s="198">
        <v>230.274</v>
      </c>
      <c r="H276" s="50"/>
    </row>
    <row r="277" spans="2:8" s="1" customFormat="1" ht="16.899999999999999" customHeight="1" x14ac:dyDescent="0.2">
      <c r="B277" s="50"/>
      <c r="C277" s="197" t="s">
        <v>1403</v>
      </c>
      <c r="D277" s="197" t="s">
        <v>1404</v>
      </c>
      <c r="E277" s="17" t="s">
        <v>251</v>
      </c>
      <c r="F277" s="198">
        <v>230.274</v>
      </c>
      <c r="H277" s="50"/>
    </row>
    <row r="278" spans="2:8" s="1" customFormat="1" ht="16.899999999999999" customHeight="1" x14ac:dyDescent="0.2">
      <c r="B278" s="50"/>
      <c r="C278" s="197" t="s">
        <v>1407</v>
      </c>
      <c r="D278" s="197" t="s">
        <v>1408</v>
      </c>
      <c r="E278" s="17" t="s">
        <v>251</v>
      </c>
      <c r="F278" s="198">
        <v>230.274</v>
      </c>
      <c r="H278" s="50"/>
    </row>
    <row r="279" spans="2:8" s="1" customFormat="1" ht="16.899999999999999" customHeight="1" x14ac:dyDescent="0.2">
      <c r="B279" s="50"/>
      <c r="C279" s="197" t="s">
        <v>1389</v>
      </c>
      <c r="D279" s="197" t="s">
        <v>1390</v>
      </c>
      <c r="E279" s="17" t="s">
        <v>251</v>
      </c>
      <c r="F279" s="198">
        <v>905.89300000000003</v>
      </c>
      <c r="H279" s="50"/>
    </row>
    <row r="280" spans="2:8" s="1" customFormat="1" ht="16.899999999999999" customHeight="1" x14ac:dyDescent="0.2">
      <c r="B280" s="50"/>
      <c r="C280" s="197" t="s">
        <v>1411</v>
      </c>
      <c r="D280" s="197" t="s">
        <v>1412</v>
      </c>
      <c r="E280" s="17" t="s">
        <v>251</v>
      </c>
      <c r="F280" s="198">
        <v>1565.163</v>
      </c>
      <c r="H280" s="50"/>
    </row>
    <row r="281" spans="2:8" s="1" customFormat="1" ht="16.899999999999999" customHeight="1" x14ac:dyDescent="0.2">
      <c r="B281" s="50"/>
      <c r="C281" s="193" t="s">
        <v>164</v>
      </c>
      <c r="D281" s="194" t="s">
        <v>165</v>
      </c>
      <c r="E281" s="195" t="s">
        <v>1</v>
      </c>
      <c r="F281" s="196">
        <v>483.488</v>
      </c>
      <c r="H281" s="50"/>
    </row>
    <row r="282" spans="2:8" s="1" customFormat="1" ht="16.899999999999999" customHeight="1" x14ac:dyDescent="0.2">
      <c r="B282" s="50"/>
      <c r="C282" s="197" t="s">
        <v>1</v>
      </c>
      <c r="D282" s="197" t="s">
        <v>346</v>
      </c>
      <c r="E282" s="17" t="s">
        <v>1</v>
      </c>
      <c r="F282" s="198">
        <v>140.292</v>
      </c>
      <c r="H282" s="50"/>
    </row>
    <row r="283" spans="2:8" s="1" customFormat="1" ht="22.5" x14ac:dyDescent="0.2">
      <c r="B283" s="50"/>
      <c r="C283" s="197" t="s">
        <v>1</v>
      </c>
      <c r="D283" s="197" t="s">
        <v>347</v>
      </c>
      <c r="E283" s="17" t="s">
        <v>1</v>
      </c>
      <c r="F283" s="198">
        <v>343.19600000000003</v>
      </c>
      <c r="H283" s="50"/>
    </row>
    <row r="284" spans="2:8" s="1" customFormat="1" ht="16.899999999999999" customHeight="1" x14ac:dyDescent="0.2">
      <c r="B284" s="50"/>
      <c r="C284" s="197" t="s">
        <v>164</v>
      </c>
      <c r="D284" s="197" t="s">
        <v>348</v>
      </c>
      <c r="E284" s="17" t="s">
        <v>1</v>
      </c>
      <c r="F284" s="198">
        <v>483.488</v>
      </c>
      <c r="H284" s="50"/>
    </row>
    <row r="285" spans="2:8" s="1" customFormat="1" ht="16.899999999999999" customHeight="1" x14ac:dyDescent="0.2">
      <c r="B285" s="50"/>
      <c r="C285" s="199" t="s">
        <v>2663</v>
      </c>
      <c r="H285" s="50"/>
    </row>
    <row r="286" spans="2:8" s="1" customFormat="1" ht="16.899999999999999" customHeight="1" x14ac:dyDescent="0.2">
      <c r="B286" s="50"/>
      <c r="C286" s="197" t="s">
        <v>343</v>
      </c>
      <c r="D286" s="197" t="s">
        <v>344</v>
      </c>
      <c r="E286" s="17" t="s">
        <v>280</v>
      </c>
      <c r="F286" s="198">
        <v>72.522999999999996</v>
      </c>
      <c r="H286" s="50"/>
    </row>
    <row r="287" spans="2:8" s="1" customFormat="1" ht="16.899999999999999" customHeight="1" x14ac:dyDescent="0.2">
      <c r="B287" s="50"/>
      <c r="C287" s="197" t="s">
        <v>333</v>
      </c>
      <c r="D287" s="197" t="s">
        <v>334</v>
      </c>
      <c r="E287" s="17" t="s">
        <v>280</v>
      </c>
      <c r="F287" s="198">
        <v>82.617999999999995</v>
      </c>
      <c r="H287" s="50"/>
    </row>
    <row r="288" spans="2:8" s="1" customFormat="1" ht="16.899999999999999" customHeight="1" x14ac:dyDescent="0.2">
      <c r="B288" s="50"/>
      <c r="C288" s="193" t="s">
        <v>167</v>
      </c>
      <c r="D288" s="194" t="s">
        <v>168</v>
      </c>
      <c r="E288" s="195" t="s">
        <v>1</v>
      </c>
      <c r="F288" s="196">
        <v>1.2</v>
      </c>
      <c r="H288" s="50"/>
    </row>
    <row r="289" spans="2:8" s="1" customFormat="1" ht="16.899999999999999" customHeight="1" x14ac:dyDescent="0.2">
      <c r="B289" s="50"/>
      <c r="C289" s="197" t="s">
        <v>1</v>
      </c>
      <c r="D289" s="197" t="s">
        <v>863</v>
      </c>
      <c r="E289" s="17" t="s">
        <v>1</v>
      </c>
      <c r="F289" s="198">
        <v>1.2</v>
      </c>
      <c r="H289" s="50"/>
    </row>
    <row r="290" spans="2:8" s="1" customFormat="1" ht="16.899999999999999" customHeight="1" x14ac:dyDescent="0.2">
      <c r="B290" s="50"/>
      <c r="C290" s="197" t="s">
        <v>167</v>
      </c>
      <c r="D290" s="197" t="s">
        <v>262</v>
      </c>
      <c r="E290" s="17" t="s">
        <v>1</v>
      </c>
      <c r="F290" s="198">
        <v>1.2</v>
      </c>
      <c r="H290" s="50"/>
    </row>
    <row r="291" spans="2:8" s="1" customFormat="1" ht="16.899999999999999" customHeight="1" x14ac:dyDescent="0.2">
      <c r="B291" s="50"/>
      <c r="C291" s="199" t="s">
        <v>2663</v>
      </c>
      <c r="H291" s="50"/>
    </row>
    <row r="292" spans="2:8" s="1" customFormat="1" ht="22.5" x14ac:dyDescent="0.2">
      <c r="B292" s="50"/>
      <c r="C292" s="197" t="s">
        <v>860</v>
      </c>
      <c r="D292" s="197" t="s">
        <v>861</v>
      </c>
      <c r="E292" s="17" t="s">
        <v>280</v>
      </c>
      <c r="F292" s="198">
        <v>0.18</v>
      </c>
      <c r="H292" s="50"/>
    </row>
    <row r="293" spans="2:8" s="1" customFormat="1" ht="16.899999999999999" customHeight="1" x14ac:dyDescent="0.2">
      <c r="B293" s="50"/>
      <c r="C293" s="197" t="s">
        <v>886</v>
      </c>
      <c r="D293" s="197" t="s">
        <v>887</v>
      </c>
      <c r="E293" s="17" t="s">
        <v>280</v>
      </c>
      <c r="F293" s="198">
        <v>15.034000000000001</v>
      </c>
      <c r="H293" s="50"/>
    </row>
    <row r="294" spans="2:8" s="1" customFormat="1" ht="22.5" x14ac:dyDescent="0.2">
      <c r="B294" s="50"/>
      <c r="C294" s="197" t="s">
        <v>904</v>
      </c>
      <c r="D294" s="197" t="s">
        <v>905</v>
      </c>
      <c r="E294" s="17" t="s">
        <v>280</v>
      </c>
      <c r="F294" s="198">
        <v>15.034000000000001</v>
      </c>
      <c r="H294" s="50"/>
    </row>
    <row r="295" spans="2:8" s="1" customFormat="1" ht="16.899999999999999" customHeight="1" x14ac:dyDescent="0.2">
      <c r="B295" s="50"/>
      <c r="C295" s="197" t="s">
        <v>1423</v>
      </c>
      <c r="D295" s="197" t="s">
        <v>1424</v>
      </c>
      <c r="E295" s="17" t="s">
        <v>251</v>
      </c>
      <c r="F295" s="198">
        <v>507.09</v>
      </c>
      <c r="H295" s="50"/>
    </row>
    <row r="296" spans="2:8" s="1" customFormat="1" ht="16.899999999999999" customHeight="1" x14ac:dyDescent="0.2">
      <c r="B296" s="50"/>
      <c r="C296" s="197" t="s">
        <v>1451</v>
      </c>
      <c r="D296" s="197" t="s">
        <v>1452</v>
      </c>
      <c r="E296" s="17" t="s">
        <v>251</v>
      </c>
      <c r="F296" s="198">
        <v>507.09</v>
      </c>
      <c r="H296" s="50"/>
    </row>
    <row r="297" spans="2:8" s="1" customFormat="1" ht="16.899999999999999" customHeight="1" x14ac:dyDescent="0.2">
      <c r="B297" s="50"/>
      <c r="C297" s="197" t="s">
        <v>1427</v>
      </c>
      <c r="D297" s="197" t="s">
        <v>1428</v>
      </c>
      <c r="E297" s="17" t="s">
        <v>251</v>
      </c>
      <c r="F297" s="198">
        <v>1.26</v>
      </c>
      <c r="H297" s="50"/>
    </row>
    <row r="298" spans="2:8" s="1" customFormat="1" ht="16.899999999999999" customHeight="1" x14ac:dyDescent="0.2">
      <c r="B298" s="50"/>
      <c r="C298" s="197" t="s">
        <v>1411</v>
      </c>
      <c r="D298" s="197" t="s">
        <v>1412</v>
      </c>
      <c r="E298" s="17" t="s">
        <v>251</v>
      </c>
      <c r="F298" s="198">
        <v>557.79899999999998</v>
      </c>
      <c r="H298" s="50"/>
    </row>
    <row r="299" spans="2:8" s="1" customFormat="1" ht="16.899999999999999" customHeight="1" x14ac:dyDescent="0.2">
      <c r="B299" s="50"/>
      <c r="C299" s="193" t="s">
        <v>170</v>
      </c>
      <c r="D299" s="194" t="s">
        <v>171</v>
      </c>
      <c r="E299" s="195" t="s">
        <v>1</v>
      </c>
      <c r="F299" s="196">
        <v>0</v>
      </c>
      <c r="H299" s="50"/>
    </row>
    <row r="300" spans="2:8" s="1" customFormat="1" ht="16.899999999999999" customHeight="1" x14ac:dyDescent="0.2">
      <c r="B300" s="50"/>
      <c r="C300" s="197" t="s">
        <v>170</v>
      </c>
      <c r="D300" s="197" t="s">
        <v>262</v>
      </c>
      <c r="E300" s="17" t="s">
        <v>1</v>
      </c>
      <c r="F300" s="198">
        <v>0</v>
      </c>
      <c r="H300" s="50"/>
    </row>
    <row r="301" spans="2:8" s="1" customFormat="1" ht="16.899999999999999" customHeight="1" x14ac:dyDescent="0.2">
      <c r="B301" s="50"/>
      <c r="C301" s="199" t="s">
        <v>2663</v>
      </c>
      <c r="H301" s="50"/>
    </row>
    <row r="302" spans="2:8" s="1" customFormat="1" ht="22.5" x14ac:dyDescent="0.2">
      <c r="B302" s="50"/>
      <c r="C302" s="197" t="s">
        <v>860</v>
      </c>
      <c r="D302" s="197" t="s">
        <v>861</v>
      </c>
      <c r="E302" s="17" t="s">
        <v>280</v>
      </c>
      <c r="F302" s="198">
        <v>0.18</v>
      </c>
      <c r="H302" s="50"/>
    </row>
    <row r="303" spans="2:8" s="1" customFormat="1" ht="16.899999999999999" customHeight="1" x14ac:dyDescent="0.2">
      <c r="B303" s="50"/>
      <c r="C303" s="193" t="s">
        <v>172</v>
      </c>
      <c r="D303" s="194" t="s">
        <v>173</v>
      </c>
      <c r="E303" s="195" t="s">
        <v>1</v>
      </c>
      <c r="F303" s="196">
        <v>505.89</v>
      </c>
      <c r="H303" s="50"/>
    </row>
    <row r="304" spans="2:8" s="1" customFormat="1" ht="16.899999999999999" customHeight="1" x14ac:dyDescent="0.2">
      <c r="B304" s="50"/>
      <c r="C304" s="197" t="s">
        <v>1</v>
      </c>
      <c r="D304" s="197" t="s">
        <v>855</v>
      </c>
      <c r="E304" s="17" t="s">
        <v>1</v>
      </c>
      <c r="F304" s="198">
        <v>147.15</v>
      </c>
      <c r="H304" s="50"/>
    </row>
    <row r="305" spans="2:8" s="1" customFormat="1" ht="16.899999999999999" customHeight="1" x14ac:dyDescent="0.2">
      <c r="B305" s="50"/>
      <c r="C305" s="197" t="s">
        <v>1</v>
      </c>
      <c r="D305" s="197" t="s">
        <v>856</v>
      </c>
      <c r="E305" s="17" t="s">
        <v>1</v>
      </c>
      <c r="F305" s="198">
        <v>358.74</v>
      </c>
      <c r="H305" s="50"/>
    </row>
    <row r="306" spans="2:8" s="1" customFormat="1" ht="16.899999999999999" customHeight="1" x14ac:dyDescent="0.2">
      <c r="B306" s="50"/>
      <c r="C306" s="197" t="s">
        <v>172</v>
      </c>
      <c r="D306" s="197" t="s">
        <v>857</v>
      </c>
      <c r="E306" s="17" t="s">
        <v>1</v>
      </c>
      <c r="F306" s="198">
        <v>505.89</v>
      </c>
      <c r="H306" s="50"/>
    </row>
    <row r="307" spans="2:8" s="1" customFormat="1" ht="16.899999999999999" customHeight="1" x14ac:dyDescent="0.2">
      <c r="B307" s="50"/>
      <c r="C307" s="199" t="s">
        <v>2663</v>
      </c>
      <c r="H307" s="50"/>
    </row>
    <row r="308" spans="2:8" s="1" customFormat="1" ht="22.5" x14ac:dyDescent="0.2">
      <c r="B308" s="50"/>
      <c r="C308" s="197" t="s">
        <v>852</v>
      </c>
      <c r="D308" s="197" t="s">
        <v>853</v>
      </c>
      <c r="E308" s="17" t="s">
        <v>280</v>
      </c>
      <c r="F308" s="198">
        <v>60.707000000000001</v>
      </c>
      <c r="H308" s="50"/>
    </row>
    <row r="309" spans="2:8" s="1" customFormat="1" ht="16.899999999999999" customHeight="1" x14ac:dyDescent="0.2">
      <c r="B309" s="50"/>
      <c r="C309" s="197" t="s">
        <v>882</v>
      </c>
      <c r="D309" s="197" t="s">
        <v>883</v>
      </c>
      <c r="E309" s="17" t="s">
        <v>280</v>
      </c>
      <c r="F309" s="198">
        <v>60.707000000000001</v>
      </c>
      <c r="H309" s="50"/>
    </row>
    <row r="310" spans="2:8" s="1" customFormat="1" ht="22.5" x14ac:dyDescent="0.2">
      <c r="B310" s="50"/>
      <c r="C310" s="197" t="s">
        <v>899</v>
      </c>
      <c r="D310" s="197" t="s">
        <v>900</v>
      </c>
      <c r="E310" s="17" t="s">
        <v>280</v>
      </c>
      <c r="F310" s="198">
        <v>121.414</v>
      </c>
      <c r="H310" s="50"/>
    </row>
    <row r="311" spans="2:8" s="1" customFormat="1" ht="16.899999999999999" customHeight="1" x14ac:dyDescent="0.2">
      <c r="B311" s="50"/>
      <c r="C311" s="197" t="s">
        <v>1423</v>
      </c>
      <c r="D311" s="197" t="s">
        <v>1424</v>
      </c>
      <c r="E311" s="17" t="s">
        <v>251</v>
      </c>
      <c r="F311" s="198">
        <v>507.09</v>
      </c>
      <c r="H311" s="50"/>
    </row>
    <row r="312" spans="2:8" s="1" customFormat="1" ht="16.899999999999999" customHeight="1" x14ac:dyDescent="0.2">
      <c r="B312" s="50"/>
      <c r="C312" s="197" t="s">
        <v>1451</v>
      </c>
      <c r="D312" s="197" t="s">
        <v>1452</v>
      </c>
      <c r="E312" s="17" t="s">
        <v>251</v>
      </c>
      <c r="F312" s="198">
        <v>507.09</v>
      </c>
      <c r="H312" s="50"/>
    </row>
    <row r="313" spans="2:8" s="1" customFormat="1" ht="16.899999999999999" customHeight="1" x14ac:dyDescent="0.2">
      <c r="B313" s="50"/>
      <c r="C313" s="197" t="s">
        <v>1432</v>
      </c>
      <c r="D313" s="197" t="s">
        <v>1433</v>
      </c>
      <c r="E313" s="17" t="s">
        <v>251</v>
      </c>
      <c r="F313" s="198">
        <v>531.18499999999995</v>
      </c>
      <c r="H313" s="50"/>
    </row>
    <row r="314" spans="2:8" s="1" customFormat="1" ht="16.899999999999999" customHeight="1" x14ac:dyDescent="0.2">
      <c r="B314" s="50"/>
      <c r="C314" s="197" t="s">
        <v>1411</v>
      </c>
      <c r="D314" s="197" t="s">
        <v>1412</v>
      </c>
      <c r="E314" s="17" t="s">
        <v>251</v>
      </c>
      <c r="F314" s="198">
        <v>557.79899999999998</v>
      </c>
      <c r="H314" s="50"/>
    </row>
    <row r="315" spans="2:8" s="1" customFormat="1" ht="16.899999999999999" customHeight="1" x14ac:dyDescent="0.2">
      <c r="B315" s="50"/>
      <c r="C315" s="193" t="s">
        <v>175</v>
      </c>
      <c r="D315" s="194" t="s">
        <v>176</v>
      </c>
      <c r="E315" s="195" t="s">
        <v>1</v>
      </c>
      <c r="F315" s="196">
        <v>10.295999999999999</v>
      </c>
      <c r="H315" s="50"/>
    </row>
    <row r="316" spans="2:8" s="1" customFormat="1" ht="16.899999999999999" customHeight="1" x14ac:dyDescent="0.2">
      <c r="B316" s="50"/>
      <c r="C316" s="197" t="s">
        <v>1</v>
      </c>
      <c r="D316" s="197" t="s">
        <v>848</v>
      </c>
      <c r="E316" s="17" t="s">
        <v>1</v>
      </c>
      <c r="F316" s="198">
        <v>10.295999999999999</v>
      </c>
      <c r="H316" s="50"/>
    </row>
    <row r="317" spans="2:8" s="1" customFormat="1" ht="16.899999999999999" customHeight="1" x14ac:dyDescent="0.2">
      <c r="B317" s="50"/>
      <c r="C317" s="197" t="s">
        <v>175</v>
      </c>
      <c r="D317" s="197" t="s">
        <v>849</v>
      </c>
      <c r="E317" s="17" t="s">
        <v>1</v>
      </c>
      <c r="F317" s="198">
        <v>10.295999999999999</v>
      </c>
      <c r="H317" s="50"/>
    </row>
    <row r="318" spans="2:8" s="1" customFormat="1" ht="16.899999999999999" customHeight="1" x14ac:dyDescent="0.2">
      <c r="B318" s="50"/>
      <c r="C318" s="199" t="s">
        <v>2663</v>
      </c>
      <c r="H318" s="50"/>
    </row>
    <row r="319" spans="2:8" s="1" customFormat="1" ht="22.5" x14ac:dyDescent="0.2">
      <c r="B319" s="50"/>
      <c r="C319" s="197" t="s">
        <v>845</v>
      </c>
      <c r="D319" s="197" t="s">
        <v>846</v>
      </c>
      <c r="E319" s="17" t="s">
        <v>280</v>
      </c>
      <c r="F319" s="198">
        <v>0.61799999999999999</v>
      </c>
      <c r="H319" s="50"/>
    </row>
    <row r="320" spans="2:8" s="1" customFormat="1" ht="16.899999999999999" customHeight="1" x14ac:dyDescent="0.2">
      <c r="B320" s="50"/>
      <c r="C320" s="197" t="s">
        <v>878</v>
      </c>
      <c r="D320" s="197" t="s">
        <v>879</v>
      </c>
      <c r="E320" s="17" t="s">
        <v>280</v>
      </c>
      <c r="F320" s="198">
        <v>0.61799999999999999</v>
      </c>
      <c r="H320" s="50"/>
    </row>
    <row r="321" spans="2:8" s="1" customFormat="1" ht="22.5" x14ac:dyDescent="0.2">
      <c r="B321" s="50"/>
      <c r="C321" s="197" t="s">
        <v>895</v>
      </c>
      <c r="D321" s="197" t="s">
        <v>896</v>
      </c>
      <c r="E321" s="17" t="s">
        <v>280</v>
      </c>
      <c r="F321" s="198">
        <v>0.61799999999999999</v>
      </c>
      <c r="H321" s="50"/>
    </row>
    <row r="322" spans="2:8" s="1" customFormat="1" ht="16.899999999999999" customHeight="1" x14ac:dyDescent="0.2">
      <c r="B322" s="50"/>
      <c r="C322" s="193" t="s">
        <v>178</v>
      </c>
      <c r="D322" s="194" t="s">
        <v>179</v>
      </c>
      <c r="E322" s="195" t="s">
        <v>1</v>
      </c>
      <c r="F322" s="196">
        <v>60.933999999999997</v>
      </c>
      <c r="H322" s="50"/>
    </row>
    <row r="323" spans="2:8" s="1" customFormat="1" ht="16.899999999999999" customHeight="1" x14ac:dyDescent="0.2">
      <c r="B323" s="50"/>
      <c r="C323" s="197" t="s">
        <v>1</v>
      </c>
      <c r="D323" s="197" t="s">
        <v>871</v>
      </c>
      <c r="E323" s="17" t="s">
        <v>1</v>
      </c>
      <c r="F323" s="198">
        <v>60.933999999999997</v>
      </c>
      <c r="H323" s="50"/>
    </row>
    <row r="324" spans="2:8" s="1" customFormat="1" ht="16.899999999999999" customHeight="1" x14ac:dyDescent="0.2">
      <c r="B324" s="50"/>
      <c r="C324" s="197" t="s">
        <v>178</v>
      </c>
      <c r="D324" s="197" t="s">
        <v>872</v>
      </c>
      <c r="E324" s="17" t="s">
        <v>1</v>
      </c>
      <c r="F324" s="198">
        <v>60.933999999999997</v>
      </c>
      <c r="H324" s="50"/>
    </row>
    <row r="325" spans="2:8" s="1" customFormat="1" ht="16.899999999999999" customHeight="1" x14ac:dyDescent="0.2">
      <c r="B325" s="50"/>
      <c r="C325" s="199" t="s">
        <v>2663</v>
      </c>
      <c r="H325" s="50"/>
    </row>
    <row r="326" spans="2:8" s="1" customFormat="1" ht="22.5" x14ac:dyDescent="0.2">
      <c r="B326" s="50"/>
      <c r="C326" s="197" t="s">
        <v>868</v>
      </c>
      <c r="D326" s="197" t="s">
        <v>869</v>
      </c>
      <c r="E326" s="17" t="s">
        <v>280</v>
      </c>
      <c r="F326" s="198">
        <v>14.853999999999999</v>
      </c>
      <c r="H326" s="50"/>
    </row>
    <row r="327" spans="2:8" s="1" customFormat="1" ht="16.899999999999999" customHeight="1" x14ac:dyDescent="0.2">
      <c r="B327" s="50"/>
      <c r="C327" s="197" t="s">
        <v>886</v>
      </c>
      <c r="D327" s="197" t="s">
        <v>887</v>
      </c>
      <c r="E327" s="17" t="s">
        <v>280</v>
      </c>
      <c r="F327" s="198">
        <v>15.034000000000001</v>
      </c>
      <c r="H327" s="50"/>
    </row>
    <row r="328" spans="2:8" s="1" customFormat="1" ht="22.5" x14ac:dyDescent="0.2">
      <c r="B328" s="50"/>
      <c r="C328" s="197" t="s">
        <v>904</v>
      </c>
      <c r="D328" s="197" t="s">
        <v>905</v>
      </c>
      <c r="E328" s="17" t="s">
        <v>280</v>
      </c>
      <c r="F328" s="198">
        <v>15.034000000000001</v>
      </c>
      <c r="H328" s="50"/>
    </row>
    <row r="329" spans="2:8" s="1" customFormat="1" ht="16.899999999999999" customHeight="1" x14ac:dyDescent="0.2">
      <c r="B329" s="50"/>
      <c r="C329" s="197" t="s">
        <v>925</v>
      </c>
      <c r="D329" s="197" t="s">
        <v>926</v>
      </c>
      <c r="E329" s="17" t="s">
        <v>319</v>
      </c>
      <c r="F329" s="198">
        <v>6.4930000000000003</v>
      </c>
      <c r="H329" s="50"/>
    </row>
    <row r="330" spans="2:8" s="1" customFormat="1" ht="16.899999999999999" customHeight="1" x14ac:dyDescent="0.2">
      <c r="B330" s="50"/>
      <c r="C330" s="193" t="s">
        <v>181</v>
      </c>
      <c r="D330" s="194" t="s">
        <v>182</v>
      </c>
      <c r="E330" s="195" t="s">
        <v>1</v>
      </c>
      <c r="F330" s="196">
        <v>33.28</v>
      </c>
      <c r="H330" s="50"/>
    </row>
    <row r="331" spans="2:8" s="1" customFormat="1" ht="16.899999999999999" customHeight="1" x14ac:dyDescent="0.2">
      <c r="B331" s="50"/>
      <c r="C331" s="197" t="s">
        <v>1</v>
      </c>
      <c r="D331" s="197" t="s">
        <v>873</v>
      </c>
      <c r="E331" s="17" t="s">
        <v>1</v>
      </c>
      <c r="F331" s="198">
        <v>33.28</v>
      </c>
      <c r="H331" s="50"/>
    </row>
    <row r="332" spans="2:8" s="1" customFormat="1" ht="16.899999999999999" customHeight="1" x14ac:dyDescent="0.2">
      <c r="B332" s="50"/>
      <c r="C332" s="197" t="s">
        <v>181</v>
      </c>
      <c r="D332" s="197" t="s">
        <v>874</v>
      </c>
      <c r="E332" s="17" t="s">
        <v>1</v>
      </c>
      <c r="F332" s="198">
        <v>33.28</v>
      </c>
      <c r="H332" s="50"/>
    </row>
    <row r="333" spans="2:8" s="1" customFormat="1" ht="16.899999999999999" customHeight="1" x14ac:dyDescent="0.2">
      <c r="B333" s="50"/>
      <c r="C333" s="199" t="s">
        <v>2663</v>
      </c>
      <c r="H333" s="50"/>
    </row>
    <row r="334" spans="2:8" s="1" customFormat="1" ht="22.5" x14ac:dyDescent="0.2">
      <c r="B334" s="50"/>
      <c r="C334" s="197" t="s">
        <v>868</v>
      </c>
      <c r="D334" s="197" t="s">
        <v>869</v>
      </c>
      <c r="E334" s="17" t="s">
        <v>280</v>
      </c>
      <c r="F334" s="198">
        <v>14.853999999999999</v>
      </c>
      <c r="H334" s="50"/>
    </row>
    <row r="335" spans="2:8" s="1" customFormat="1" ht="16.899999999999999" customHeight="1" x14ac:dyDescent="0.2">
      <c r="B335" s="50"/>
      <c r="C335" s="197" t="s">
        <v>886</v>
      </c>
      <c r="D335" s="197" t="s">
        <v>887</v>
      </c>
      <c r="E335" s="17" t="s">
        <v>280</v>
      </c>
      <c r="F335" s="198">
        <v>15.034000000000001</v>
      </c>
      <c r="H335" s="50"/>
    </row>
    <row r="336" spans="2:8" s="1" customFormat="1" ht="22.5" x14ac:dyDescent="0.2">
      <c r="B336" s="50"/>
      <c r="C336" s="197" t="s">
        <v>904</v>
      </c>
      <c r="D336" s="197" t="s">
        <v>905</v>
      </c>
      <c r="E336" s="17" t="s">
        <v>280</v>
      </c>
      <c r="F336" s="198">
        <v>15.034000000000001</v>
      </c>
      <c r="H336" s="50"/>
    </row>
    <row r="337" spans="2:8" s="1" customFormat="1" ht="16.899999999999999" customHeight="1" x14ac:dyDescent="0.2">
      <c r="B337" s="50"/>
      <c r="C337" s="197" t="s">
        <v>925</v>
      </c>
      <c r="D337" s="197" t="s">
        <v>926</v>
      </c>
      <c r="E337" s="17" t="s">
        <v>319</v>
      </c>
      <c r="F337" s="198">
        <v>6.4930000000000003</v>
      </c>
      <c r="H337" s="50"/>
    </row>
    <row r="338" spans="2:8" s="1" customFormat="1" ht="16.899999999999999" customHeight="1" x14ac:dyDescent="0.2">
      <c r="B338" s="50"/>
      <c r="C338" s="193" t="s">
        <v>184</v>
      </c>
      <c r="D338" s="194" t="s">
        <v>185</v>
      </c>
      <c r="E338" s="195" t="s">
        <v>1</v>
      </c>
      <c r="F338" s="196">
        <v>5.8</v>
      </c>
      <c r="H338" s="50"/>
    </row>
    <row r="339" spans="2:8" s="1" customFormat="1" ht="16.899999999999999" customHeight="1" x14ac:dyDescent="0.2">
      <c r="B339" s="50"/>
      <c r="C339" s="197" t="s">
        <v>1</v>
      </c>
      <c r="D339" s="197" t="s">
        <v>186</v>
      </c>
      <c r="E339" s="17" t="s">
        <v>1</v>
      </c>
      <c r="F339" s="198">
        <v>5.8</v>
      </c>
      <c r="H339" s="50"/>
    </row>
    <row r="340" spans="2:8" s="1" customFormat="1" ht="16.899999999999999" customHeight="1" x14ac:dyDescent="0.2">
      <c r="B340" s="50"/>
      <c r="C340" s="197" t="s">
        <v>184</v>
      </c>
      <c r="D340" s="197" t="s">
        <v>262</v>
      </c>
      <c r="E340" s="17" t="s">
        <v>1</v>
      </c>
      <c r="F340" s="198">
        <v>5.8</v>
      </c>
      <c r="H340" s="50"/>
    </row>
    <row r="341" spans="2:8" s="1" customFormat="1" ht="16.899999999999999" customHeight="1" x14ac:dyDescent="0.2">
      <c r="B341" s="50"/>
      <c r="C341" s="199" t="s">
        <v>2663</v>
      </c>
      <c r="H341" s="50"/>
    </row>
    <row r="342" spans="2:8" s="1" customFormat="1" ht="22.5" x14ac:dyDescent="0.2">
      <c r="B342" s="50"/>
      <c r="C342" s="197" t="s">
        <v>1524</v>
      </c>
      <c r="D342" s="197" t="s">
        <v>1525</v>
      </c>
      <c r="E342" s="17" t="s">
        <v>251</v>
      </c>
      <c r="F342" s="198">
        <v>11.6</v>
      </c>
      <c r="H342" s="50"/>
    </row>
    <row r="343" spans="2:8" s="1" customFormat="1" ht="16.899999999999999" customHeight="1" x14ac:dyDescent="0.2">
      <c r="B343" s="50"/>
      <c r="C343" s="197" t="s">
        <v>1330</v>
      </c>
      <c r="D343" s="197" t="s">
        <v>1331</v>
      </c>
      <c r="E343" s="17" t="s">
        <v>251</v>
      </c>
      <c r="F343" s="198">
        <v>5.8</v>
      </c>
      <c r="H343" s="50"/>
    </row>
    <row r="344" spans="2:8" s="1" customFormat="1" ht="16.899999999999999" customHeight="1" x14ac:dyDescent="0.2">
      <c r="B344" s="50"/>
      <c r="C344" s="197" t="s">
        <v>1339</v>
      </c>
      <c r="D344" s="197" t="s">
        <v>1340</v>
      </c>
      <c r="E344" s="17" t="s">
        <v>251</v>
      </c>
      <c r="F344" s="198">
        <v>5.8</v>
      </c>
      <c r="H344" s="50"/>
    </row>
    <row r="345" spans="2:8" s="1" customFormat="1" ht="22.5" x14ac:dyDescent="0.2">
      <c r="B345" s="50"/>
      <c r="C345" s="197" t="s">
        <v>1437</v>
      </c>
      <c r="D345" s="197" t="s">
        <v>1438</v>
      </c>
      <c r="E345" s="17" t="s">
        <v>251</v>
      </c>
      <c r="F345" s="198">
        <v>11.6</v>
      </c>
      <c r="H345" s="50"/>
    </row>
    <row r="346" spans="2:8" s="1" customFormat="1" ht="22.5" x14ac:dyDescent="0.2">
      <c r="B346" s="50"/>
      <c r="C346" s="197" t="s">
        <v>1475</v>
      </c>
      <c r="D346" s="197" t="s">
        <v>1476</v>
      </c>
      <c r="E346" s="17" t="s">
        <v>280</v>
      </c>
      <c r="F346" s="198">
        <v>0.13</v>
      </c>
      <c r="H346" s="50"/>
    </row>
    <row r="347" spans="2:8" s="1" customFormat="1" ht="16.899999999999999" customHeight="1" x14ac:dyDescent="0.2">
      <c r="B347" s="50"/>
      <c r="C347" s="197" t="s">
        <v>1528</v>
      </c>
      <c r="D347" s="197" t="s">
        <v>1529</v>
      </c>
      <c r="E347" s="17" t="s">
        <v>274</v>
      </c>
      <c r="F347" s="198">
        <v>29</v>
      </c>
      <c r="H347" s="50"/>
    </row>
    <row r="348" spans="2:8" s="1" customFormat="1" ht="16.899999999999999" customHeight="1" x14ac:dyDescent="0.2">
      <c r="B348" s="50"/>
      <c r="C348" s="197" t="s">
        <v>1548</v>
      </c>
      <c r="D348" s="197" t="s">
        <v>1549</v>
      </c>
      <c r="E348" s="17" t="s">
        <v>251</v>
      </c>
      <c r="F348" s="198">
        <v>5.8</v>
      </c>
      <c r="H348" s="50"/>
    </row>
    <row r="349" spans="2:8" s="1" customFormat="1" ht="16.899999999999999" customHeight="1" x14ac:dyDescent="0.2">
      <c r="B349" s="50"/>
      <c r="C349" s="197" t="s">
        <v>1334</v>
      </c>
      <c r="D349" s="197" t="s">
        <v>1335</v>
      </c>
      <c r="E349" s="17" t="s">
        <v>319</v>
      </c>
      <c r="F349" s="198">
        <v>2E-3</v>
      </c>
      <c r="H349" s="50"/>
    </row>
    <row r="350" spans="2:8" s="1" customFormat="1" ht="16.899999999999999" customHeight="1" x14ac:dyDescent="0.2">
      <c r="B350" s="50"/>
      <c r="C350" s="197" t="s">
        <v>1539</v>
      </c>
      <c r="D350" s="197" t="s">
        <v>1540</v>
      </c>
      <c r="E350" s="17" t="s">
        <v>280</v>
      </c>
      <c r="F350" s="198">
        <v>0.112</v>
      </c>
      <c r="H350" s="50"/>
    </row>
    <row r="351" spans="2:8" s="1" customFormat="1" ht="16.899999999999999" customHeight="1" x14ac:dyDescent="0.2">
      <c r="B351" s="50"/>
      <c r="C351" s="197" t="s">
        <v>1514</v>
      </c>
      <c r="D351" s="197" t="s">
        <v>1515</v>
      </c>
      <c r="E351" s="17" t="s">
        <v>280</v>
      </c>
      <c r="F351" s="198">
        <v>3.1E-2</v>
      </c>
      <c r="H351" s="50"/>
    </row>
    <row r="352" spans="2:8" s="1" customFormat="1" ht="22.5" x14ac:dyDescent="0.2">
      <c r="B352" s="50"/>
      <c r="C352" s="197" t="s">
        <v>1343</v>
      </c>
      <c r="D352" s="197" t="s">
        <v>1344</v>
      </c>
      <c r="E352" s="17" t="s">
        <v>251</v>
      </c>
      <c r="F352" s="198">
        <v>6.96</v>
      </c>
      <c r="H352" s="50"/>
    </row>
    <row r="353" spans="2:8" s="1" customFormat="1" ht="16.899999999999999" customHeight="1" x14ac:dyDescent="0.2">
      <c r="B353" s="50"/>
      <c r="C353" s="197" t="s">
        <v>1442</v>
      </c>
      <c r="D353" s="197" t="s">
        <v>1443</v>
      </c>
      <c r="E353" s="17" t="s">
        <v>251</v>
      </c>
      <c r="F353" s="198">
        <v>6.09</v>
      </c>
      <c r="H353" s="50"/>
    </row>
    <row r="354" spans="2:8" s="1" customFormat="1" ht="16.899999999999999" customHeight="1" x14ac:dyDescent="0.2">
      <c r="B354" s="50"/>
      <c r="C354" s="197" t="s">
        <v>1447</v>
      </c>
      <c r="D354" s="197" t="s">
        <v>1448</v>
      </c>
      <c r="E354" s="17" t="s">
        <v>251</v>
      </c>
      <c r="F354" s="198">
        <v>6.09</v>
      </c>
      <c r="H354" s="50"/>
    </row>
    <row r="355" spans="2:8" s="1" customFormat="1" ht="16.899999999999999" customHeight="1" x14ac:dyDescent="0.2">
      <c r="B355" s="50"/>
      <c r="C355" s="193" t="s">
        <v>1531</v>
      </c>
      <c r="D355" s="194" t="s">
        <v>2670</v>
      </c>
      <c r="E355" s="195" t="s">
        <v>1</v>
      </c>
      <c r="F355" s="196">
        <v>0</v>
      </c>
      <c r="H355" s="50"/>
    </row>
    <row r="356" spans="2:8" s="1" customFormat="1" ht="16.899999999999999" customHeight="1" x14ac:dyDescent="0.2">
      <c r="B356" s="50"/>
      <c r="C356" s="197" t="s">
        <v>1531</v>
      </c>
      <c r="D356" s="197" t="s">
        <v>1532</v>
      </c>
      <c r="E356" s="17" t="s">
        <v>1</v>
      </c>
      <c r="F356" s="198">
        <v>0</v>
      </c>
      <c r="H356" s="50"/>
    </row>
    <row r="357" spans="2:8" s="1" customFormat="1" ht="16.899999999999999" customHeight="1" x14ac:dyDescent="0.2">
      <c r="B357" s="50"/>
      <c r="C357" s="193" t="s">
        <v>1533</v>
      </c>
      <c r="D357" s="194" t="s">
        <v>2671</v>
      </c>
      <c r="E357" s="195" t="s">
        <v>1</v>
      </c>
      <c r="F357" s="196">
        <v>0</v>
      </c>
      <c r="H357" s="50"/>
    </row>
    <row r="358" spans="2:8" s="1" customFormat="1" ht="16.899999999999999" customHeight="1" x14ac:dyDescent="0.2">
      <c r="B358" s="50"/>
      <c r="C358" s="197" t="s">
        <v>1533</v>
      </c>
      <c r="D358" s="197" t="s">
        <v>1534</v>
      </c>
      <c r="E358" s="17" t="s">
        <v>1</v>
      </c>
      <c r="F358" s="198">
        <v>0</v>
      </c>
      <c r="H358" s="50"/>
    </row>
    <row r="359" spans="2:8" s="1" customFormat="1" ht="16.899999999999999" customHeight="1" x14ac:dyDescent="0.2">
      <c r="B359" s="50"/>
      <c r="C359" s="193" t="s">
        <v>2672</v>
      </c>
      <c r="D359" s="194" t="s">
        <v>2673</v>
      </c>
      <c r="E359" s="195" t="s">
        <v>1</v>
      </c>
      <c r="F359" s="196">
        <v>0</v>
      </c>
      <c r="H359" s="50"/>
    </row>
    <row r="360" spans="2:8" s="1" customFormat="1" ht="16.899999999999999" customHeight="1" x14ac:dyDescent="0.2">
      <c r="B360" s="50"/>
      <c r="C360" s="193" t="s">
        <v>187</v>
      </c>
      <c r="D360" s="194" t="s">
        <v>188</v>
      </c>
      <c r="E360" s="195" t="s">
        <v>1</v>
      </c>
      <c r="F360" s="196">
        <v>17.425000000000001</v>
      </c>
      <c r="H360" s="50"/>
    </row>
    <row r="361" spans="2:8" s="1" customFormat="1" ht="16.899999999999999" customHeight="1" x14ac:dyDescent="0.2">
      <c r="B361" s="50"/>
      <c r="C361" s="197" t="s">
        <v>1</v>
      </c>
      <c r="D361" s="197" t="s">
        <v>1561</v>
      </c>
      <c r="E361" s="17" t="s">
        <v>1</v>
      </c>
      <c r="F361" s="198">
        <v>17.425000000000001</v>
      </c>
      <c r="H361" s="50"/>
    </row>
    <row r="362" spans="2:8" s="1" customFormat="1" ht="16.899999999999999" customHeight="1" x14ac:dyDescent="0.2">
      <c r="B362" s="50"/>
      <c r="C362" s="197" t="s">
        <v>187</v>
      </c>
      <c r="D362" s="197" t="s">
        <v>262</v>
      </c>
      <c r="E362" s="17" t="s">
        <v>1</v>
      </c>
      <c r="F362" s="198">
        <v>17.425000000000001</v>
      </c>
      <c r="H362" s="50"/>
    </row>
    <row r="363" spans="2:8" s="1" customFormat="1" ht="16.899999999999999" customHeight="1" x14ac:dyDescent="0.2">
      <c r="B363" s="50"/>
      <c r="C363" s="199" t="s">
        <v>2663</v>
      </c>
      <c r="H363" s="50"/>
    </row>
    <row r="364" spans="2:8" s="1" customFormat="1" ht="16.899999999999999" customHeight="1" x14ac:dyDescent="0.2">
      <c r="B364" s="50"/>
      <c r="C364" s="197" t="s">
        <v>1558</v>
      </c>
      <c r="D364" s="197" t="s">
        <v>1559</v>
      </c>
      <c r="E364" s="17" t="s">
        <v>251</v>
      </c>
      <c r="F364" s="198">
        <v>17.425000000000001</v>
      </c>
      <c r="H364" s="50"/>
    </row>
    <row r="365" spans="2:8" s="1" customFormat="1" ht="16.899999999999999" customHeight="1" x14ac:dyDescent="0.2">
      <c r="B365" s="50"/>
      <c r="C365" s="197" t="s">
        <v>1563</v>
      </c>
      <c r="D365" s="197" t="s">
        <v>1564</v>
      </c>
      <c r="E365" s="17" t="s">
        <v>251</v>
      </c>
      <c r="F365" s="198">
        <v>17.425000000000001</v>
      </c>
      <c r="H365" s="50"/>
    </row>
    <row r="366" spans="2:8" s="1" customFormat="1" ht="22.5" x14ac:dyDescent="0.2">
      <c r="B366" s="50"/>
      <c r="C366" s="197" t="s">
        <v>1567</v>
      </c>
      <c r="D366" s="197" t="s">
        <v>1568</v>
      </c>
      <c r="E366" s="17" t="s">
        <v>251</v>
      </c>
      <c r="F366" s="198">
        <v>17.425000000000001</v>
      </c>
      <c r="H366" s="50"/>
    </row>
    <row r="367" spans="2:8" s="1" customFormat="1" ht="16.899999999999999" customHeight="1" x14ac:dyDescent="0.2">
      <c r="B367" s="50"/>
      <c r="C367" s="193" t="s">
        <v>190</v>
      </c>
      <c r="D367" s="194" t="s">
        <v>191</v>
      </c>
      <c r="E367" s="195" t="s">
        <v>1</v>
      </c>
      <c r="F367" s="196">
        <v>305.322</v>
      </c>
      <c r="H367" s="50"/>
    </row>
    <row r="368" spans="2:8" s="1" customFormat="1" ht="16.899999999999999" customHeight="1" x14ac:dyDescent="0.2">
      <c r="B368" s="50"/>
      <c r="C368" s="197" t="s">
        <v>1</v>
      </c>
      <c r="D368" s="197" t="s">
        <v>1697</v>
      </c>
      <c r="E368" s="17" t="s">
        <v>1</v>
      </c>
      <c r="F368" s="198">
        <v>128.34899999999999</v>
      </c>
      <c r="H368" s="50"/>
    </row>
    <row r="369" spans="2:8" s="1" customFormat="1" ht="16.899999999999999" customHeight="1" x14ac:dyDescent="0.2">
      <c r="B369" s="50"/>
      <c r="C369" s="197" t="s">
        <v>1</v>
      </c>
      <c r="D369" s="197" t="s">
        <v>1698</v>
      </c>
      <c r="E369" s="17" t="s">
        <v>1</v>
      </c>
      <c r="F369" s="198">
        <v>52.646999999999998</v>
      </c>
      <c r="H369" s="50"/>
    </row>
    <row r="370" spans="2:8" s="1" customFormat="1" ht="16.899999999999999" customHeight="1" x14ac:dyDescent="0.2">
      <c r="B370" s="50"/>
      <c r="C370" s="197" t="s">
        <v>1</v>
      </c>
      <c r="D370" s="197" t="s">
        <v>1699</v>
      </c>
      <c r="E370" s="17" t="s">
        <v>1</v>
      </c>
      <c r="F370" s="198">
        <v>1.3</v>
      </c>
      <c r="H370" s="50"/>
    </row>
    <row r="371" spans="2:8" s="1" customFormat="1" ht="16.899999999999999" customHeight="1" x14ac:dyDescent="0.2">
      <c r="B371" s="50"/>
      <c r="C371" s="197" t="s">
        <v>1</v>
      </c>
      <c r="D371" s="197" t="s">
        <v>1700</v>
      </c>
      <c r="E371" s="17" t="s">
        <v>1</v>
      </c>
      <c r="F371" s="198">
        <v>123.026</v>
      </c>
      <c r="H371" s="50"/>
    </row>
    <row r="372" spans="2:8" s="1" customFormat="1" ht="16.899999999999999" customHeight="1" x14ac:dyDescent="0.2">
      <c r="B372" s="50"/>
      <c r="C372" s="197" t="s">
        <v>190</v>
      </c>
      <c r="D372" s="197" t="s">
        <v>1701</v>
      </c>
      <c r="E372" s="17" t="s">
        <v>1</v>
      </c>
      <c r="F372" s="198">
        <v>305.322</v>
      </c>
      <c r="H372" s="50"/>
    </row>
    <row r="373" spans="2:8" s="1" customFormat="1" ht="16.899999999999999" customHeight="1" x14ac:dyDescent="0.2">
      <c r="B373" s="50"/>
      <c r="C373" s="199" t="s">
        <v>2663</v>
      </c>
      <c r="H373" s="50"/>
    </row>
    <row r="374" spans="2:8" s="1" customFormat="1" ht="16.899999999999999" customHeight="1" x14ac:dyDescent="0.2">
      <c r="B374" s="50"/>
      <c r="C374" s="197" t="s">
        <v>1694</v>
      </c>
      <c r="D374" s="197" t="s">
        <v>1695</v>
      </c>
      <c r="E374" s="17" t="s">
        <v>251</v>
      </c>
      <c r="F374" s="198">
        <v>648.98400000000004</v>
      </c>
      <c r="H374" s="50"/>
    </row>
    <row r="375" spans="2:8" s="1" customFormat="1" ht="16.899999999999999" customHeight="1" x14ac:dyDescent="0.2">
      <c r="B375" s="50"/>
      <c r="C375" s="197" t="s">
        <v>1712</v>
      </c>
      <c r="D375" s="197" t="s">
        <v>1713</v>
      </c>
      <c r="E375" s="17" t="s">
        <v>251</v>
      </c>
      <c r="F375" s="198">
        <v>648.98400000000004</v>
      </c>
      <c r="H375" s="50"/>
    </row>
    <row r="376" spans="2:8" s="1" customFormat="1" ht="16.899999999999999" customHeight="1" x14ac:dyDescent="0.2">
      <c r="B376" s="50"/>
      <c r="C376" s="197" t="s">
        <v>1716</v>
      </c>
      <c r="D376" s="197" t="s">
        <v>1717</v>
      </c>
      <c r="E376" s="17" t="s">
        <v>251</v>
      </c>
      <c r="F376" s="198">
        <v>648.98400000000004</v>
      </c>
      <c r="H376" s="50"/>
    </row>
    <row r="377" spans="2:8" s="1" customFormat="1" ht="16.899999999999999" customHeight="1" x14ac:dyDescent="0.2">
      <c r="B377" s="50"/>
      <c r="C377" s="193" t="s">
        <v>193</v>
      </c>
      <c r="D377" s="194" t="s">
        <v>194</v>
      </c>
      <c r="E377" s="195" t="s">
        <v>1</v>
      </c>
      <c r="F377" s="196">
        <v>343.66199999999998</v>
      </c>
      <c r="H377" s="50"/>
    </row>
    <row r="378" spans="2:8" s="1" customFormat="1" ht="16.899999999999999" customHeight="1" x14ac:dyDescent="0.2">
      <c r="B378" s="50"/>
      <c r="C378" s="197" t="s">
        <v>1</v>
      </c>
      <c r="D378" s="197" t="s">
        <v>1702</v>
      </c>
      <c r="E378" s="17" t="s">
        <v>1</v>
      </c>
      <c r="F378" s="198">
        <v>42.48</v>
      </c>
      <c r="H378" s="50"/>
    </row>
    <row r="379" spans="2:8" s="1" customFormat="1" ht="16.899999999999999" customHeight="1" x14ac:dyDescent="0.2">
      <c r="B379" s="50"/>
      <c r="C379" s="197" t="s">
        <v>1</v>
      </c>
      <c r="D379" s="197" t="s">
        <v>1703</v>
      </c>
      <c r="E379" s="17" t="s">
        <v>1</v>
      </c>
      <c r="F379" s="198">
        <v>323.44200000000001</v>
      </c>
      <c r="H379" s="50"/>
    </row>
    <row r="380" spans="2:8" s="1" customFormat="1" ht="16.899999999999999" customHeight="1" x14ac:dyDescent="0.2">
      <c r="B380" s="50"/>
      <c r="C380" s="197" t="s">
        <v>1</v>
      </c>
      <c r="D380" s="197" t="s">
        <v>1704</v>
      </c>
      <c r="E380" s="17" t="s">
        <v>1</v>
      </c>
      <c r="F380" s="198">
        <v>-20.58</v>
      </c>
      <c r="H380" s="50"/>
    </row>
    <row r="381" spans="2:8" s="1" customFormat="1" ht="16.899999999999999" customHeight="1" x14ac:dyDescent="0.2">
      <c r="B381" s="50"/>
      <c r="C381" s="197" t="s">
        <v>1</v>
      </c>
      <c r="D381" s="197" t="s">
        <v>1705</v>
      </c>
      <c r="E381" s="17" t="s">
        <v>1</v>
      </c>
      <c r="F381" s="198">
        <v>5.88</v>
      </c>
      <c r="H381" s="50"/>
    </row>
    <row r="382" spans="2:8" s="1" customFormat="1" ht="16.899999999999999" customHeight="1" x14ac:dyDescent="0.2">
      <c r="B382" s="50"/>
      <c r="C382" s="197" t="s">
        <v>1</v>
      </c>
      <c r="D382" s="197" t="s">
        <v>1706</v>
      </c>
      <c r="E382" s="17" t="s">
        <v>1</v>
      </c>
      <c r="F382" s="198">
        <v>-2.31</v>
      </c>
      <c r="H382" s="50"/>
    </row>
    <row r="383" spans="2:8" s="1" customFormat="1" ht="16.899999999999999" customHeight="1" x14ac:dyDescent="0.2">
      <c r="B383" s="50"/>
      <c r="C383" s="197" t="s">
        <v>1</v>
      </c>
      <c r="D383" s="197" t="s">
        <v>1707</v>
      </c>
      <c r="E383" s="17" t="s">
        <v>1</v>
      </c>
      <c r="F383" s="198">
        <v>1.26</v>
      </c>
      <c r="H383" s="50"/>
    </row>
    <row r="384" spans="2:8" s="1" customFormat="1" ht="16.899999999999999" customHeight="1" x14ac:dyDescent="0.2">
      <c r="B384" s="50"/>
      <c r="C384" s="197" t="s">
        <v>1</v>
      </c>
      <c r="D384" s="197" t="s">
        <v>1708</v>
      </c>
      <c r="E384" s="17" t="s">
        <v>1</v>
      </c>
      <c r="F384" s="198">
        <v>-8.19</v>
      </c>
      <c r="H384" s="50"/>
    </row>
    <row r="385" spans="2:8" s="1" customFormat="1" ht="16.899999999999999" customHeight="1" x14ac:dyDescent="0.2">
      <c r="B385" s="50"/>
      <c r="C385" s="197" t="s">
        <v>1</v>
      </c>
      <c r="D385" s="197" t="s">
        <v>1709</v>
      </c>
      <c r="E385" s="17" t="s">
        <v>1</v>
      </c>
      <c r="F385" s="198">
        <v>1.68</v>
      </c>
      <c r="H385" s="50"/>
    </row>
    <row r="386" spans="2:8" s="1" customFormat="1" ht="16.899999999999999" customHeight="1" x14ac:dyDescent="0.2">
      <c r="B386" s="50"/>
      <c r="C386" s="197" t="s">
        <v>193</v>
      </c>
      <c r="D386" s="197" t="s">
        <v>1710</v>
      </c>
      <c r="E386" s="17" t="s">
        <v>1</v>
      </c>
      <c r="F386" s="198">
        <v>343.66199999999998</v>
      </c>
      <c r="H386" s="50"/>
    </row>
    <row r="387" spans="2:8" s="1" customFormat="1" ht="16.899999999999999" customHeight="1" x14ac:dyDescent="0.2">
      <c r="B387" s="50"/>
      <c r="C387" s="199" t="s">
        <v>2663</v>
      </c>
      <c r="H387" s="50"/>
    </row>
    <row r="388" spans="2:8" s="1" customFormat="1" ht="16.899999999999999" customHeight="1" x14ac:dyDescent="0.2">
      <c r="B388" s="50"/>
      <c r="C388" s="197" t="s">
        <v>1694</v>
      </c>
      <c r="D388" s="197" t="s">
        <v>1695</v>
      </c>
      <c r="E388" s="17" t="s">
        <v>251</v>
      </c>
      <c r="F388" s="198">
        <v>648.98400000000004</v>
      </c>
      <c r="H388" s="50"/>
    </row>
    <row r="389" spans="2:8" s="1" customFormat="1" ht="16.899999999999999" customHeight="1" x14ac:dyDescent="0.2">
      <c r="B389" s="50"/>
      <c r="C389" s="197" t="s">
        <v>1712</v>
      </c>
      <c r="D389" s="197" t="s">
        <v>1713</v>
      </c>
      <c r="E389" s="17" t="s">
        <v>251</v>
      </c>
      <c r="F389" s="198">
        <v>648.98400000000004</v>
      </c>
      <c r="H389" s="50"/>
    </row>
    <row r="390" spans="2:8" s="1" customFormat="1" ht="16.899999999999999" customHeight="1" x14ac:dyDescent="0.2">
      <c r="B390" s="50"/>
      <c r="C390" s="197" t="s">
        <v>1716</v>
      </c>
      <c r="D390" s="197" t="s">
        <v>1717</v>
      </c>
      <c r="E390" s="17" t="s">
        <v>251</v>
      </c>
      <c r="F390" s="198">
        <v>648.98400000000004</v>
      </c>
      <c r="H390" s="50"/>
    </row>
    <row r="391" spans="2:8" s="1" customFormat="1" ht="16.899999999999999" customHeight="1" x14ac:dyDescent="0.2">
      <c r="B391" s="50"/>
      <c r="C391" s="193" t="s">
        <v>196</v>
      </c>
      <c r="D391" s="194" t="s">
        <v>197</v>
      </c>
      <c r="E391" s="195" t="s">
        <v>1</v>
      </c>
      <c r="F391" s="196">
        <v>324.89400000000001</v>
      </c>
      <c r="H391" s="50"/>
    </row>
    <row r="392" spans="2:8" s="1" customFormat="1" ht="16.899999999999999" customHeight="1" x14ac:dyDescent="0.2">
      <c r="B392" s="50"/>
      <c r="C392" s="197" t="s">
        <v>1</v>
      </c>
      <c r="D392" s="197" t="s">
        <v>943</v>
      </c>
      <c r="E392" s="17" t="s">
        <v>1</v>
      </c>
      <c r="F392" s="198">
        <v>94.503</v>
      </c>
      <c r="H392" s="50"/>
    </row>
    <row r="393" spans="2:8" s="1" customFormat="1" ht="16.899999999999999" customHeight="1" x14ac:dyDescent="0.2">
      <c r="B393" s="50"/>
      <c r="C393" s="197" t="s">
        <v>1</v>
      </c>
      <c r="D393" s="197" t="s">
        <v>944</v>
      </c>
      <c r="E393" s="17" t="s">
        <v>1</v>
      </c>
      <c r="F393" s="198">
        <v>230.39099999999999</v>
      </c>
      <c r="H393" s="50"/>
    </row>
    <row r="394" spans="2:8" s="1" customFormat="1" ht="16.899999999999999" customHeight="1" x14ac:dyDescent="0.2">
      <c r="B394" s="50"/>
      <c r="C394" s="197" t="s">
        <v>196</v>
      </c>
      <c r="D394" s="197" t="s">
        <v>857</v>
      </c>
      <c r="E394" s="17" t="s">
        <v>1</v>
      </c>
      <c r="F394" s="198">
        <v>324.89400000000001</v>
      </c>
      <c r="H394" s="50"/>
    </row>
    <row r="395" spans="2:8" s="1" customFormat="1" ht="16.899999999999999" customHeight="1" x14ac:dyDescent="0.2">
      <c r="B395" s="50"/>
      <c r="C395" s="199" t="s">
        <v>2663</v>
      </c>
      <c r="H395" s="50"/>
    </row>
    <row r="396" spans="2:8" s="1" customFormat="1" ht="16.899999999999999" customHeight="1" x14ac:dyDescent="0.2">
      <c r="B396" s="50"/>
      <c r="C396" s="197" t="s">
        <v>940</v>
      </c>
      <c r="D396" s="197" t="s">
        <v>941</v>
      </c>
      <c r="E396" s="17" t="s">
        <v>251</v>
      </c>
      <c r="F396" s="198">
        <v>324.89400000000001</v>
      </c>
      <c r="H396" s="50"/>
    </row>
    <row r="397" spans="2:8" s="1" customFormat="1" ht="16.899999999999999" customHeight="1" x14ac:dyDescent="0.2">
      <c r="B397" s="50"/>
      <c r="C397" s="197" t="s">
        <v>936</v>
      </c>
      <c r="D397" s="197" t="s">
        <v>937</v>
      </c>
      <c r="E397" s="17" t="s">
        <v>251</v>
      </c>
      <c r="F397" s="198">
        <v>324.89400000000001</v>
      </c>
      <c r="H397" s="50"/>
    </row>
    <row r="398" spans="2:8" s="1" customFormat="1" ht="16.899999999999999" customHeight="1" x14ac:dyDescent="0.2">
      <c r="B398" s="50"/>
      <c r="C398" s="193" t="s">
        <v>2674</v>
      </c>
      <c r="D398" s="194" t="s">
        <v>2675</v>
      </c>
      <c r="E398" s="195" t="s">
        <v>1</v>
      </c>
      <c r="F398" s="196">
        <v>20</v>
      </c>
      <c r="H398" s="50"/>
    </row>
    <row r="399" spans="2:8" s="1" customFormat="1" ht="16.899999999999999" customHeight="1" x14ac:dyDescent="0.2">
      <c r="B399" s="50"/>
      <c r="C399" s="193" t="s">
        <v>2676</v>
      </c>
      <c r="D399" s="194" t="s">
        <v>2677</v>
      </c>
      <c r="E399" s="195" t="s">
        <v>1</v>
      </c>
      <c r="F399" s="196">
        <v>3.6</v>
      </c>
      <c r="H399" s="50"/>
    </row>
    <row r="400" spans="2:8" s="1" customFormat="1" ht="16.899999999999999" customHeight="1" x14ac:dyDescent="0.2">
      <c r="B400" s="50"/>
      <c r="C400" s="193" t="s">
        <v>199</v>
      </c>
      <c r="D400" s="194" t="s">
        <v>200</v>
      </c>
      <c r="E400" s="195" t="s">
        <v>1</v>
      </c>
      <c r="F400" s="196">
        <v>168.63</v>
      </c>
      <c r="H400" s="50"/>
    </row>
    <row r="401" spans="2:8" s="1" customFormat="1" ht="16.899999999999999" customHeight="1" x14ac:dyDescent="0.2">
      <c r="B401" s="50"/>
      <c r="C401" s="197" t="s">
        <v>1</v>
      </c>
      <c r="D401" s="197" t="s">
        <v>1229</v>
      </c>
      <c r="E401" s="17" t="s">
        <v>1</v>
      </c>
      <c r="F401" s="198">
        <v>168.63</v>
      </c>
      <c r="H401" s="50"/>
    </row>
    <row r="402" spans="2:8" s="1" customFormat="1" ht="16.899999999999999" customHeight="1" x14ac:dyDescent="0.2">
      <c r="B402" s="50"/>
      <c r="C402" s="197" t="s">
        <v>199</v>
      </c>
      <c r="D402" s="197" t="s">
        <v>262</v>
      </c>
      <c r="E402" s="17" t="s">
        <v>1</v>
      </c>
      <c r="F402" s="198">
        <v>168.63</v>
      </c>
      <c r="H402" s="50"/>
    </row>
    <row r="403" spans="2:8" s="1" customFormat="1" ht="16.899999999999999" customHeight="1" x14ac:dyDescent="0.2">
      <c r="B403" s="50"/>
      <c r="C403" s="199" t="s">
        <v>2663</v>
      </c>
      <c r="H403" s="50"/>
    </row>
    <row r="404" spans="2:8" s="1" customFormat="1" ht="22.5" x14ac:dyDescent="0.2">
      <c r="B404" s="50"/>
      <c r="C404" s="197" t="s">
        <v>1226</v>
      </c>
      <c r="D404" s="197" t="s">
        <v>1227</v>
      </c>
      <c r="E404" s="17" t="s">
        <v>274</v>
      </c>
      <c r="F404" s="198">
        <v>168.63</v>
      </c>
      <c r="H404" s="50"/>
    </row>
    <row r="405" spans="2:8" s="1" customFormat="1" ht="22.5" x14ac:dyDescent="0.2">
      <c r="B405" s="50"/>
      <c r="C405" s="197" t="s">
        <v>1231</v>
      </c>
      <c r="D405" s="197" t="s">
        <v>1232</v>
      </c>
      <c r="E405" s="17" t="s">
        <v>274</v>
      </c>
      <c r="F405" s="198">
        <v>5058.8999999999996</v>
      </c>
      <c r="H405" s="50"/>
    </row>
    <row r="406" spans="2:8" s="1" customFormat="1" ht="22.5" x14ac:dyDescent="0.2">
      <c r="B406" s="50"/>
      <c r="C406" s="197" t="s">
        <v>1236</v>
      </c>
      <c r="D406" s="197" t="s">
        <v>1237</v>
      </c>
      <c r="E406" s="17" t="s">
        <v>274</v>
      </c>
      <c r="F406" s="198">
        <v>168.63</v>
      </c>
      <c r="H406" s="50"/>
    </row>
    <row r="407" spans="2:8" s="1" customFormat="1" ht="16.899999999999999" customHeight="1" x14ac:dyDescent="0.2">
      <c r="B407" s="50"/>
      <c r="C407" s="193" t="s">
        <v>202</v>
      </c>
      <c r="D407" s="194" t="s">
        <v>203</v>
      </c>
      <c r="E407" s="195" t="s">
        <v>1</v>
      </c>
      <c r="F407" s="196">
        <v>686.70899999999995</v>
      </c>
      <c r="H407" s="50"/>
    </row>
    <row r="408" spans="2:8" s="1" customFormat="1" ht="16.899999999999999" customHeight="1" x14ac:dyDescent="0.2">
      <c r="B408" s="50"/>
      <c r="C408" s="197" t="s">
        <v>1</v>
      </c>
      <c r="D408" s="197" t="s">
        <v>816</v>
      </c>
      <c r="E408" s="17" t="s">
        <v>1</v>
      </c>
      <c r="F408" s="198">
        <v>167.27699999999999</v>
      </c>
      <c r="H408" s="50"/>
    </row>
    <row r="409" spans="2:8" s="1" customFormat="1" ht="16.899999999999999" customHeight="1" x14ac:dyDescent="0.2">
      <c r="B409" s="50"/>
      <c r="C409" s="197" t="s">
        <v>1</v>
      </c>
      <c r="D409" s="197" t="s">
        <v>1006</v>
      </c>
      <c r="E409" s="17" t="s">
        <v>1</v>
      </c>
      <c r="F409" s="198">
        <v>126.726</v>
      </c>
      <c r="H409" s="50"/>
    </row>
    <row r="410" spans="2:8" s="1" customFormat="1" ht="16.899999999999999" customHeight="1" x14ac:dyDescent="0.2">
      <c r="B410" s="50"/>
      <c r="C410" s="197" t="s">
        <v>1</v>
      </c>
      <c r="D410" s="197" t="s">
        <v>1007</v>
      </c>
      <c r="E410" s="17" t="s">
        <v>1</v>
      </c>
      <c r="F410" s="198">
        <v>98.924000000000007</v>
      </c>
      <c r="H410" s="50"/>
    </row>
    <row r="411" spans="2:8" s="1" customFormat="1" ht="16.899999999999999" customHeight="1" x14ac:dyDescent="0.2">
      <c r="B411" s="50"/>
      <c r="C411" s="197" t="s">
        <v>1</v>
      </c>
      <c r="D411" s="197" t="s">
        <v>1008</v>
      </c>
      <c r="E411" s="17" t="s">
        <v>1</v>
      </c>
      <c r="F411" s="198">
        <v>126.34099999999999</v>
      </c>
      <c r="H411" s="50"/>
    </row>
    <row r="412" spans="2:8" s="1" customFormat="1" ht="16.899999999999999" customHeight="1" x14ac:dyDescent="0.2">
      <c r="B412" s="50"/>
      <c r="C412" s="197" t="s">
        <v>1</v>
      </c>
      <c r="D412" s="197" t="s">
        <v>821</v>
      </c>
      <c r="E412" s="17" t="s">
        <v>1</v>
      </c>
      <c r="F412" s="198">
        <v>167.441</v>
      </c>
      <c r="H412" s="50"/>
    </row>
    <row r="413" spans="2:8" s="1" customFormat="1" ht="16.899999999999999" customHeight="1" x14ac:dyDescent="0.2">
      <c r="B413" s="50"/>
      <c r="C413" s="197" t="s">
        <v>202</v>
      </c>
      <c r="D413" s="197" t="s">
        <v>1009</v>
      </c>
      <c r="E413" s="17" t="s">
        <v>1</v>
      </c>
      <c r="F413" s="198">
        <v>686.70899999999995</v>
      </c>
      <c r="H413" s="50"/>
    </row>
    <row r="414" spans="2:8" s="1" customFormat="1" ht="16.899999999999999" customHeight="1" x14ac:dyDescent="0.2">
      <c r="B414" s="50"/>
      <c r="C414" s="199" t="s">
        <v>2663</v>
      </c>
      <c r="H414" s="50"/>
    </row>
    <row r="415" spans="2:8" s="1" customFormat="1" ht="22.5" x14ac:dyDescent="0.2">
      <c r="B415" s="50"/>
      <c r="C415" s="197" t="s">
        <v>1003</v>
      </c>
      <c r="D415" s="197" t="s">
        <v>1004</v>
      </c>
      <c r="E415" s="17" t="s">
        <v>251</v>
      </c>
      <c r="F415" s="198">
        <v>686.70899999999995</v>
      </c>
      <c r="H415" s="50"/>
    </row>
    <row r="416" spans="2:8" s="1" customFormat="1" ht="22.5" x14ac:dyDescent="0.2">
      <c r="B416" s="50"/>
      <c r="C416" s="197" t="s">
        <v>1011</v>
      </c>
      <c r="D416" s="197" t="s">
        <v>1012</v>
      </c>
      <c r="E416" s="17" t="s">
        <v>251</v>
      </c>
      <c r="F416" s="198">
        <v>61803.81</v>
      </c>
      <c r="H416" s="50"/>
    </row>
    <row r="417" spans="2:8" s="1" customFormat="1" ht="22.5" x14ac:dyDescent="0.2">
      <c r="B417" s="50"/>
      <c r="C417" s="197" t="s">
        <v>1016</v>
      </c>
      <c r="D417" s="197" t="s">
        <v>1017</v>
      </c>
      <c r="E417" s="17" t="s">
        <v>251</v>
      </c>
      <c r="F417" s="198">
        <v>686.70899999999995</v>
      </c>
      <c r="H417" s="50"/>
    </row>
    <row r="418" spans="2:8" s="1" customFormat="1" ht="16.899999999999999" customHeight="1" x14ac:dyDescent="0.2">
      <c r="B418" s="50"/>
      <c r="C418" s="197" t="s">
        <v>1020</v>
      </c>
      <c r="D418" s="197" t="s">
        <v>1021</v>
      </c>
      <c r="E418" s="17" t="s">
        <v>251</v>
      </c>
      <c r="F418" s="198">
        <v>686.70899999999995</v>
      </c>
      <c r="H418" s="50"/>
    </row>
    <row r="419" spans="2:8" s="1" customFormat="1" ht="16.899999999999999" customHeight="1" x14ac:dyDescent="0.2">
      <c r="B419" s="50"/>
      <c r="C419" s="197" t="s">
        <v>1024</v>
      </c>
      <c r="D419" s="197" t="s">
        <v>1025</v>
      </c>
      <c r="E419" s="17" t="s">
        <v>251</v>
      </c>
      <c r="F419" s="198">
        <v>61803.81</v>
      </c>
      <c r="H419" s="50"/>
    </row>
    <row r="420" spans="2:8" s="1" customFormat="1" ht="16.899999999999999" customHeight="1" x14ac:dyDescent="0.2">
      <c r="B420" s="50"/>
      <c r="C420" s="197" t="s">
        <v>1028</v>
      </c>
      <c r="D420" s="197" t="s">
        <v>1029</v>
      </c>
      <c r="E420" s="17" t="s">
        <v>251</v>
      </c>
      <c r="F420" s="198">
        <v>686.70899999999995</v>
      </c>
      <c r="H420" s="50"/>
    </row>
    <row r="421" spans="2:8" s="1" customFormat="1" ht="7.35" customHeight="1" x14ac:dyDescent="0.2">
      <c r="B421" s="61"/>
      <c r="C421" s="62"/>
      <c r="D421" s="62"/>
      <c r="E421" s="62"/>
      <c r="F421" s="62"/>
      <c r="G421" s="62"/>
      <c r="H421" s="50"/>
    </row>
    <row r="422" spans="2:8" s="1" customFormat="1" x14ac:dyDescent="0.2"/>
  </sheetData>
  <sheetProtection password="D62F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11 - SO 01 - Pavilon noso...</vt:lpstr>
      <vt:lpstr>12 - Zdravotní technika -...</vt:lpstr>
      <vt:lpstr>13 - UT materiál a montáž...</vt:lpstr>
      <vt:lpstr>14 - VZT materiál a montá...</vt:lpstr>
      <vt:lpstr>15 - Elektroinstalace - 2...</vt:lpstr>
      <vt:lpstr>21 - SO 02 - Venkovní kan...</vt:lpstr>
      <vt:lpstr>9 - Vedlejší náklady - 2....</vt:lpstr>
      <vt:lpstr>Seznam figur</vt:lpstr>
      <vt:lpstr>'11 - SO 01 - Pavilon noso...'!Názvy_tisku</vt:lpstr>
      <vt:lpstr>'12 - Zdravotní technika -...'!Názvy_tisku</vt:lpstr>
      <vt:lpstr>'13 - UT materiál a montáž...'!Názvy_tisku</vt:lpstr>
      <vt:lpstr>'14 - VZT materiál a montá...'!Názvy_tisku</vt:lpstr>
      <vt:lpstr>'15 - Elektroinstalace - 2...'!Názvy_tisku</vt:lpstr>
      <vt:lpstr>'21 - SO 02 - Venkovní kan...'!Názvy_tisku</vt:lpstr>
      <vt:lpstr>'9 - Vedlejší náklady - 2....'!Názvy_tisku</vt:lpstr>
      <vt:lpstr>'Rekapitulace stavby'!Názvy_tisku</vt:lpstr>
      <vt:lpstr>'Seznam figur'!Názvy_tisku</vt:lpstr>
      <vt:lpstr>'11 - SO 01 - Pavilon noso...'!Oblast_tisku</vt:lpstr>
      <vt:lpstr>'12 - Zdravotní technika -...'!Oblast_tisku</vt:lpstr>
      <vt:lpstr>'13 - UT materiál a montáž...'!Oblast_tisku</vt:lpstr>
      <vt:lpstr>'14 - VZT materiál a montá...'!Oblast_tisku</vt:lpstr>
      <vt:lpstr>'15 - Elektroinstalace - 2...'!Oblast_tisku</vt:lpstr>
      <vt:lpstr>'21 - SO 02 - Venkovní kan...'!Oblast_tisku</vt:lpstr>
      <vt:lpstr>'9 - Vedlejší náklady - 2....'!Oblast_tisku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DESKTOP-A37M82P\Švehla</dc:creator>
  <cp:lastModifiedBy>Petr.Jiricka</cp:lastModifiedBy>
  <dcterms:created xsi:type="dcterms:W3CDTF">2024-04-29T08:25:51Z</dcterms:created>
  <dcterms:modified xsi:type="dcterms:W3CDTF">2024-06-03T07:28:33Z</dcterms:modified>
</cp:coreProperties>
</file>